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35" windowWidth="19320" windowHeight="12120"/>
  </bookViews>
  <sheets>
    <sheet name="Ledighedsrelaterede udgifter" sheetId="1" r:id="rId1"/>
    <sheet name="Øvrige udgifter" sheetId="2" r:id="rId2"/>
  </sheets>
  <definedNames>
    <definedName name="_xlnm.Print_Area" localSheetId="0">'Ledighedsrelaterede udgifter'!$A$1:$M$64</definedName>
    <definedName name="_xlnm.Print_Area" localSheetId="1">'Øvrige udgifter'!$A$1:$M$49</definedName>
  </definedNames>
  <calcPr calcId="145621"/>
</workbook>
</file>

<file path=xl/calcChain.xml><?xml version="1.0" encoding="utf-8"?>
<calcChain xmlns="http://schemas.openxmlformats.org/spreadsheetml/2006/main">
  <c r="D47" i="2" l="1"/>
  <c r="D16" i="2" l="1"/>
  <c r="D18" i="2" s="1"/>
  <c r="D62" i="1"/>
  <c r="D26" i="1"/>
  <c r="D28" i="1" s="1"/>
  <c r="D46" i="1" l="1"/>
  <c r="D48" i="1" s="1"/>
  <c r="D29" i="1"/>
  <c r="D41" i="1"/>
  <c r="D42" i="1"/>
  <c r="D29" i="2"/>
  <c r="D31" i="2" s="1"/>
  <c r="D39" i="1"/>
  <c r="D47" i="1" l="1"/>
  <c r="D44" i="1"/>
  <c r="D34" i="2"/>
  <c r="D33" i="2" s="1"/>
  <c r="D32" i="2"/>
  <c r="D40" i="1"/>
  <c r="D30" i="2"/>
  <c r="D36" i="2" l="1"/>
  <c r="D37" i="2" s="1"/>
  <c r="D43" i="1"/>
</calcChain>
</file>

<file path=xl/sharedStrings.xml><?xml version="1.0" encoding="utf-8"?>
<sst xmlns="http://schemas.openxmlformats.org/spreadsheetml/2006/main" count="151" uniqueCount="123">
  <si>
    <t xml:space="preserve">Den digitale budget- og konteringsvejledning </t>
  </si>
  <si>
    <t>Kommunernes driftsudgifter ved aktivering</t>
  </si>
  <si>
    <t>3.38.77.</t>
  </si>
  <si>
    <t>Daghøjskoler</t>
  </si>
  <si>
    <t>Driftsloft</t>
  </si>
  <si>
    <t>Rådighedsbeløb</t>
  </si>
  <si>
    <t>Maksimal refusion</t>
  </si>
  <si>
    <t>Kommunens faktiske refusion</t>
  </si>
  <si>
    <t>Kolonne F i refusionsskemaet</t>
  </si>
  <si>
    <t>Kolonne B i refusionsskemaet</t>
  </si>
  <si>
    <t xml:space="preserve">Kommunens refusionsprocent </t>
  </si>
  <si>
    <t>Funktion/gruppering</t>
  </si>
  <si>
    <t>Navn</t>
  </si>
  <si>
    <t>Kolonne D i refusionsskemaet</t>
  </si>
  <si>
    <t>5.68.90.013</t>
  </si>
  <si>
    <t>5.68.90.014</t>
  </si>
  <si>
    <t>5.68.90.001</t>
  </si>
  <si>
    <t>5.68.90.002</t>
  </si>
  <si>
    <t>5.68.90.003</t>
  </si>
  <si>
    <t>5.68.90.004</t>
  </si>
  <si>
    <t>5.68.90.010</t>
  </si>
  <si>
    <t>5.68.90.011</t>
  </si>
  <si>
    <t>5.68.90.012</t>
  </si>
  <si>
    <t>Øvrige driftsudgifter for uddannelseshjælpsmodtagere</t>
  </si>
  <si>
    <t>Driftsudgifter til ordinær uddannelse for uddannelseshjælpsmodtagere</t>
  </si>
  <si>
    <t>5.68.90.005</t>
  </si>
  <si>
    <t>5.68.90.006</t>
  </si>
  <si>
    <t>5.68.90.007</t>
  </si>
  <si>
    <t>5.68.90.008</t>
  </si>
  <si>
    <t>5.68.90.009</t>
  </si>
  <si>
    <t>Driftsudgifter til ordinær uddannelse for revalidender/ forrevalidender</t>
  </si>
  <si>
    <t>Øvrige driftsudgifter for ledighedsydelsesmodtagere</t>
  </si>
  <si>
    <t>Værktøj til beregning af refusion af øvrige udgifter</t>
  </si>
  <si>
    <t>5.68.90.020 (dranst 2)</t>
  </si>
  <si>
    <t>Værktøj til beregning af refusion af ledighedsrelaterede udgifter</t>
  </si>
  <si>
    <t>Den digitale budget og konteringsvejledning - Styrelsen for Arbejdsmarked og Rekruttering</t>
  </si>
  <si>
    <t xml:space="preserve">Driftsudgifter til ordinær uddannelse for dagpengemodtagere </t>
  </si>
  <si>
    <t xml:space="preserve">Værktøjet til beregning af refusion af ledighedsrelaterede udgifter og øvrige udgifter findes i Excelmappens to faner. </t>
  </si>
  <si>
    <t>5.68.90.016</t>
  </si>
  <si>
    <t>Kolonne C</t>
  </si>
  <si>
    <t>Kolonne C i refusionsskemaet</t>
  </si>
  <si>
    <t>Ikke-refusionsberettigende driftsudgifter til ordinær uddannelse til kontant- og uddannelseshjælpsmodtagere</t>
  </si>
  <si>
    <t>Ikke-refusionsberettigende driftsudgifter til øvrig vejledning og opkvalificering til kontant- og uddannelseshjælpsmodtagere</t>
  </si>
  <si>
    <t xml:space="preserve">Ikke-refusionsberettigende driftsudgifter til øvrig vejledning og opkvalificering for dagpengemodtagere </t>
  </si>
  <si>
    <r>
      <t xml:space="preserve">Udgifter </t>
    </r>
    <r>
      <rPr>
        <sz val="10"/>
        <rFont val="Arial"/>
        <family val="2"/>
      </rPr>
      <t>(1)</t>
    </r>
  </si>
  <si>
    <t>Øvrige driftsudgifter for dagpengemodtagere m.v. (2)</t>
  </si>
  <si>
    <t>Tilskud fra EU (3)</t>
  </si>
  <si>
    <t>(1) De driftsudgifter, der kan refunderes, er nettodriftsudgifterne, dvs. kommunens driftsudgifter efter fradrag af eventuelle driftsindtægter, men før fradrag af statsrefusion.
Driftsindtægterne omfatter fx tilskud efter andre ministeriers lovgivning, tilskud fra EU, tilskud fra puljer og fonde, indtægter fra salg af produktion og indtægter fra serviceordninger.</t>
  </si>
  <si>
    <t>(3) Hvis der ligeledes er udgifter til 5.68.90.020 (dranst 2) Tilskud fra EU, som vedrører driftsloftet for øvrige udgifter, skal udgiften være en andel heraf.</t>
  </si>
  <si>
    <t>(4) Kan for eksempel være huslejeudgifter forbundet med aktiveringstilbud eller udgifter til lovpligtig ansvars- og arbejdsskadeforsikring.</t>
  </si>
  <si>
    <t>(2) Gruppering 002 anvendes i 2015 dels til registrering af afløb af driftsudgifter til øvrig vejledning og opkvalificering for dagpengemodtagere, og dels til registrering af øvrige driftsudgifter for dagpengemodtagere.</t>
  </si>
  <si>
    <t>Udgifter og antal helårspersoner finansieret af pulje til uddannelsesløftet og den regionale uddannelsespulje skal ikke indgå i nærværende opgørelse.</t>
  </si>
  <si>
    <t>Kommunen skal udfylde de grønne felter. Derefter kan kommunen se den faktiske refusion, udgifter, refusionsprocent samt ikke refusionsberettigende udgifter. Kommunerne kan endvidere se hvilket beløb, som skal angives i de pågældende kolonner i refusionsskemaet</t>
  </si>
  <si>
    <t>Kolonne A (Udgift/indtægt iflg. Regnskab hovedkonto 5) + kolonne C (Refusionsberettigende beløb, ikke reg. Under hovedkonto 5) i refusionskemaet</t>
  </si>
  <si>
    <t>Refusionsberettigende udgifter</t>
  </si>
  <si>
    <t>Ikke refusionsberettigende udgifter i alt</t>
  </si>
  <si>
    <t>Øvrige ikke refusionsberettigende udgifter (6)</t>
  </si>
  <si>
    <t xml:space="preserve">(6) Øvrige ikke refusionsberettigende udgifter er øvrige udgifter som kommunerne ikke kan hjemtage refusion af. Kommunen skal indtaste dette beløb manuelt. </t>
  </si>
  <si>
    <t>Kolonne A (Udgift/indtægt iflg. Regnskab hovedkonto 5) + C (Refusionsberettigende beløb, ikke reg. Under hovedkonto 5) i refusionskemaet</t>
  </si>
  <si>
    <t>Ikke refusionsberettigende udgifter</t>
  </si>
  <si>
    <t>Driftsudgifter til ordinær uddannelse for sygedagpengemodtagere (2)</t>
  </si>
  <si>
    <t>Øvrige driftsudgifter for sygedagpengemodtagere (3)</t>
  </si>
  <si>
    <t>Tilskud fra EU (4)</t>
  </si>
  <si>
    <t>(4) Hvis der ligeledes er udgifter til 5.68.90.020 (dranst 2) Tilskud fra EU, som vedrører driftsloftet for øvrige udgifter, skal udgiften være en andel heraf.</t>
  </si>
  <si>
    <t>(5) Kan for eksempel være huslejeudgifter forbundet med aktiveringstilbud eller udgifter til lovpligtig ansvars- og arbejdsskadeforsikring.</t>
  </si>
  <si>
    <t>Ikke refusionsberettigende udgifter (6)</t>
  </si>
  <si>
    <t>Øvrige ikke refusionsberettigende udgifter (7)</t>
  </si>
  <si>
    <t>(6) Ikke refusionsberettigende udgifter er de driftsudgifter som kommunen ikke  indeholde under rådighedsbeløbet</t>
  </si>
  <si>
    <t xml:space="preserve">(7) Øvrige ikke refusionsberettigende udgifter er øvrige udgifter som kommunerne ikke kan hjemtage refusion af. Kommunen skal indtaste dette beløb manuelt. </t>
  </si>
  <si>
    <t>(2) Eventuelle udgifter til personer, der er visiteret til kategori 1, jf. § 12, stk. 1, nr. 1, i lov om sygedagpenge, er ikke refusionsberettigende, jf. § 118 a, stk. 1, i lov om en aktiv beskæftigelsesindsats, og registreres på uautoriseret gruppering.</t>
  </si>
  <si>
    <t>(3) Eventuelle udgifter til personer, der er visiteret til kategori 1, jf. § 12, stk. 1, nr. 1, i lov om sygedagpenge, er ikke refusionsberettigende, jf. § 118 a, stk. 1, i lov om en aktiv beskæftigelsesindsats, og registreres på uautoriseret gruppering.</t>
  </si>
  <si>
    <t>5.68.90.015</t>
  </si>
  <si>
    <t>Refusionsberettigende beløb, der ikke registreres under hovedkonto 5 (5)</t>
  </si>
  <si>
    <t>Refusionsberettigende beløb, der ikke registreres under hovedkonto 5 (4)</t>
  </si>
  <si>
    <t>Kolonne A i alt</t>
  </si>
  <si>
    <t>Kolonne A i refusionsskemaet</t>
  </si>
  <si>
    <t>Delsum</t>
  </si>
  <si>
    <t>5.68.90.090</t>
  </si>
  <si>
    <t>Indtægter fra tilbagebetalte driftsudgifter, der er udbetalt på et urigtigt grundlag</t>
  </si>
  <si>
    <t>5.68.90.091</t>
  </si>
  <si>
    <t>Tilskud vedr. produktionsskoler</t>
  </si>
  <si>
    <t>5.68.90.092</t>
  </si>
  <si>
    <t xml:space="preserve">Ledighedsrelaterede driftsudgifter ved aktivering og øvrige driftsudgifter ved aktivering opgøres særskilt. </t>
  </si>
  <si>
    <t>Driftsudgifter til ordinær uddannelse for kontanthjælpsmodtagere og selvforsørgende</t>
  </si>
  <si>
    <t>Øvrige driftsudgifter for kontanthjælpsmodtagere og selvforsørgende</t>
  </si>
  <si>
    <t>Øvrige driftsudgifter for revalidender/ forrevalidender</t>
  </si>
  <si>
    <t>Driftsudgifter for deltagere i seks ugers jobrettet uddannelse</t>
  </si>
  <si>
    <t>Godtgørelse efter § 83 i lov om en aktiv beskæftigelsesindsats</t>
  </si>
  <si>
    <t>5.68.90.017</t>
  </si>
  <si>
    <t>5.68.90.018</t>
  </si>
  <si>
    <t>5.68.90.019</t>
  </si>
  <si>
    <t>Mentorudgifter til aktivitetsparate kontanthjælpsmodtagere, uddannelseshjælpsmodtagere m.v.</t>
  </si>
  <si>
    <t>Ikke-refusionsberettigende mentorudgifter</t>
  </si>
  <si>
    <t>Mentorugifter til revalidender, sygedagpengemodtagere m.v.</t>
  </si>
  <si>
    <t>(5) Ikke refusionsberettigende udgifter er de driftsudgifter som kommunen ikke kan hjemtage refusion af på gruppering 5.68.90 (gruppering 013, 014, 016 og 018) samt de udgifter som kommunen ikke kan indeholde under rådighedsbeløbet</t>
  </si>
  <si>
    <t>Helårspersoner</t>
  </si>
  <si>
    <t>Kontanthjælpsmodtagere omfattet af integrationsprogrammet (fratrækkes)</t>
  </si>
  <si>
    <t>Dagpengemodtagere (målgruppe § 2, nr. 1, inkluderer deltagere i jobrettet uddannelse)</t>
  </si>
  <si>
    <t>Uddannelseshjælpsmodtagere i alt</t>
  </si>
  <si>
    <t>Antal helårspersoner (7)</t>
  </si>
  <si>
    <t>(7) På opfordring medtages en tabel, hvor kommunen, hvis kommunen ønsker det, kan skrive antallet pr. målgruppe, for at optælle det samlede antal.</t>
  </si>
  <si>
    <t>Dagpengemodtagere i udd. finansieret af den regionale uddannelsespulje (fratrækkes)</t>
  </si>
  <si>
    <t>Dagpengemodtagere i uddannelse finansieret af pulje til uddannelsesløft (fratrækkes)</t>
  </si>
  <si>
    <t>(8) På opfordring medtages en tabel, hvor kommunen, hvis kommunen ønsker det, kan skrive antallet pr. målgruppe, for at optælle det samlede antal.</t>
  </si>
  <si>
    <t>Antal helårspersoner (8)</t>
  </si>
  <si>
    <t>Revalidender (del af målgruppe § 2, nr. 4)</t>
  </si>
  <si>
    <t>Forrevalidender på kontanthjælp (del af målgruppe § 2, nr. 4)</t>
  </si>
  <si>
    <t>Ledighedsydelsesmodtagere (målgruppe § 2, nr. 7, som modtagere ledighedsydelse)</t>
  </si>
  <si>
    <t>Kontanthjælpsmodtagere i alt (målgruppe § 2, nr. 2 og 3, plus integrationsprogram)</t>
  </si>
  <si>
    <t>Sygedagpengemodtagere (alle i målgruppe § 2, nr. 5)</t>
  </si>
  <si>
    <t>Øvrige målgruppe i alt (8)</t>
  </si>
  <si>
    <t>Målgruppe (alle såvel aktive som passive)</t>
  </si>
  <si>
    <t>Målgruppe (bruttoledige med såvel aktive som passive)</t>
  </si>
  <si>
    <t>Ledighedsrelateret målgruppe i alt (7)</t>
  </si>
  <si>
    <t>Antal helårspersoner omfatter: personer, der er omfattet af § 2, nr. 4-5, herunder personer, der deltager i tilbud efter kapitel 12 og § 2, nr. 7, i lov om en aktiv beskæftigelsesindsats, og som modtager ledighedsydelse efter § 74. Antallet af helårspersoner skal hentes fra den digitale budget- og konteringsvejledning.</t>
  </si>
  <si>
    <t>Antal helårspersoner omfatter: personer, der er omfattet af § 2, nr. 1-3 og 12-13, herunder personer, der deltager i tilbud efter kapitel 12 i lov om en aktiv beskæftigelsesindsats, dog ikke det antal fuldtidsaktiverede dagpengemodtagere hvis uddannelse finansieres af den regionale uddannelsespulje og pulje til uddannelsesløft. Antallet af helårspersoner skal hentes fra den digitale budget- og konteringsvejledning.</t>
  </si>
  <si>
    <t>Ikke refusionsberettigende udgifter. (5.68.90.013, 014, 016 samt 018) (5)</t>
  </si>
  <si>
    <t>Kommunens refusionsprocent af refusionsberettigende udgifter</t>
  </si>
  <si>
    <t>Kommunens udgifter i alt</t>
  </si>
  <si>
    <t>Kommunens rådighedsbeløb og udbetalt refusion</t>
  </si>
  <si>
    <t>Kommunens udgifter i alt minus grupperinger med ikke-refusionsberettigende udgifter</t>
  </si>
  <si>
    <t>Kommunens refusionsprocent af alle udgifter</t>
  </si>
  <si>
    <t xml:space="preserve">Integrationsydelsesmodtagere, som ikke er omfattet af integrationsprogrammet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</si>
</sst>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4" x14ac:knownFonts="1">
    <font>
      <sz val="10"/>
      <name val="Arial"/>
    </font>
    <font>
      <sz val="10"/>
      <name val="Arial"/>
      <family val="2"/>
    </font>
    <font>
      <u/>
      <sz val="7.5"/>
      <color indexed="12"/>
      <name val="Arial"/>
      <family val="2"/>
    </font>
    <font>
      <sz val="8"/>
      <name val="Arial"/>
      <family val="2"/>
    </font>
    <font>
      <b/>
      <sz val="12"/>
      <name val="Arial"/>
      <family val="2"/>
    </font>
    <font>
      <b/>
      <sz val="10"/>
      <name val="Arial"/>
      <family val="2"/>
    </font>
    <font>
      <b/>
      <sz val="15"/>
      <name val="Arial"/>
      <family val="2"/>
    </font>
    <font>
      <b/>
      <sz val="11"/>
      <name val="Arial"/>
      <family val="2"/>
    </font>
    <font>
      <sz val="9"/>
      <name val="Arial"/>
      <family val="2"/>
    </font>
    <font>
      <i/>
      <sz val="10"/>
      <name val="Arial"/>
      <family val="2"/>
    </font>
    <font>
      <sz val="10"/>
      <name val="Arial"/>
      <family val="2"/>
    </font>
    <font>
      <u/>
      <sz val="11"/>
      <color indexed="12"/>
      <name val="Arial"/>
      <family val="2"/>
    </font>
    <font>
      <vertAlign val="superscript"/>
      <sz val="10"/>
      <name val="Arial"/>
      <family val="2"/>
    </font>
    <font>
      <u/>
      <sz val="10"/>
      <color indexed="12"/>
      <name val="Arial"/>
      <family val="2"/>
    </font>
  </fonts>
  <fills count="4">
    <fill>
      <patternFill patternType="none"/>
    </fill>
    <fill>
      <patternFill patternType="gray125"/>
    </fill>
    <fill>
      <patternFill patternType="solid">
        <fgColor indexed="22"/>
        <bgColor indexed="64"/>
      </patternFill>
    </fill>
    <fill>
      <patternFill patternType="solid">
        <fgColor indexed="42"/>
        <bgColor indexed="64"/>
      </patternFill>
    </fill>
  </fills>
  <borders count="1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62">
    <xf numFmtId="0" fontId="0" fillId="0" borderId="0" xfId="0"/>
    <xf numFmtId="0" fontId="4" fillId="0" borderId="0" xfId="0" applyFont="1"/>
    <xf numFmtId="0" fontId="5" fillId="0" borderId="0" xfId="0" applyFont="1"/>
    <xf numFmtId="0" fontId="6" fillId="0" borderId="0" xfId="0" applyFont="1"/>
    <xf numFmtId="0" fontId="7" fillId="0" borderId="1" xfId="0" applyFont="1" applyFill="1" applyBorder="1"/>
    <xf numFmtId="0" fontId="0" fillId="0" borderId="1" xfId="0" applyFill="1" applyBorder="1"/>
    <xf numFmtId="0" fontId="5" fillId="2" borderId="2" xfId="0" applyFont="1" applyFill="1" applyBorder="1"/>
    <xf numFmtId="0" fontId="5" fillId="2" borderId="3" xfId="0" applyFont="1" applyFill="1" applyBorder="1"/>
    <xf numFmtId="0" fontId="0" fillId="0" borderId="2" xfId="0" applyBorder="1" applyAlignment="1">
      <alignment horizontal="center" vertical="center"/>
    </xf>
    <xf numFmtId="0" fontId="5" fillId="2" borderId="4" xfId="0" applyFont="1" applyFill="1" applyBorder="1"/>
    <xf numFmtId="0" fontId="5" fillId="2" borderId="5" xfId="0" applyFont="1" applyFill="1" applyBorder="1"/>
    <xf numFmtId="0" fontId="0" fillId="2" borderId="6" xfId="0" applyFill="1" applyBorder="1"/>
    <xf numFmtId="0" fontId="0" fillId="0" borderId="5" xfId="0" applyBorder="1"/>
    <xf numFmtId="0" fontId="0" fillId="0" borderId="6" xfId="0" applyBorder="1"/>
    <xf numFmtId="0" fontId="0" fillId="0" borderId="2" xfId="0" applyBorder="1"/>
    <xf numFmtId="0" fontId="0" fillId="0" borderId="0" xfId="0" applyBorder="1"/>
    <xf numFmtId="0" fontId="0" fillId="0" borderId="4" xfId="0" applyBorder="1"/>
    <xf numFmtId="0" fontId="0" fillId="0" borderId="1" xfId="0" applyBorder="1"/>
    <xf numFmtId="0" fontId="5" fillId="2" borderId="1" xfId="0" applyFont="1" applyFill="1" applyBorder="1"/>
    <xf numFmtId="0" fontId="5" fillId="2" borderId="7" xfId="0" applyFont="1" applyFill="1" applyBorder="1"/>
    <xf numFmtId="0" fontId="0" fillId="2" borderId="8" xfId="0" applyFill="1" applyBorder="1"/>
    <xf numFmtId="0" fontId="5" fillId="2" borderId="8" xfId="0" applyFont="1" applyFill="1" applyBorder="1"/>
    <xf numFmtId="165" fontId="5" fillId="2" borderId="9" xfId="3" applyNumberFormat="1" applyFont="1" applyFill="1" applyBorder="1"/>
    <xf numFmtId="3" fontId="0" fillId="2" borderId="10" xfId="0" applyNumberFormat="1" applyFill="1" applyBorder="1"/>
    <xf numFmtId="3" fontId="1" fillId="0" borderId="3" xfId="1" applyNumberFormat="1" applyFill="1" applyBorder="1"/>
    <xf numFmtId="3" fontId="1" fillId="0" borderId="3" xfId="1" applyNumberFormat="1" applyBorder="1"/>
    <xf numFmtId="3" fontId="1" fillId="0" borderId="11" xfId="1" applyNumberFormat="1" applyBorder="1"/>
    <xf numFmtId="3" fontId="5" fillId="2" borderId="11" xfId="0" applyNumberFormat="1" applyFont="1" applyFill="1" applyBorder="1"/>
    <xf numFmtId="2" fontId="0" fillId="0" borderId="0" xfId="0" applyNumberFormat="1" applyAlignment="1">
      <alignment wrapText="1"/>
    </xf>
    <xf numFmtId="3" fontId="5" fillId="2" borderId="9" xfId="1" applyNumberFormat="1" applyFont="1" applyFill="1" applyBorder="1"/>
    <xf numFmtId="0" fontId="5" fillId="0" borderId="0" xfId="0" applyFont="1" applyFill="1" applyBorder="1"/>
    <xf numFmtId="0" fontId="8" fillId="0" borderId="0" xfId="0" applyFont="1"/>
    <xf numFmtId="0" fontId="0" fillId="0" borderId="2" xfId="0" applyBorder="1" applyAlignment="1">
      <alignment horizontal="center" vertical="center" wrapText="1"/>
    </xf>
    <xf numFmtId="3" fontId="5" fillId="2" borderId="9" xfId="0" applyNumberFormat="1" applyFont="1" applyFill="1" applyBorder="1"/>
    <xf numFmtId="0" fontId="5" fillId="2" borderId="0" xfId="0" applyFont="1" applyFill="1" applyBorder="1"/>
    <xf numFmtId="3" fontId="5" fillId="2" borderId="3" xfId="0" applyNumberFormat="1" applyFont="1" applyFill="1" applyBorder="1"/>
    <xf numFmtId="0" fontId="5" fillId="0" borderId="0" xfId="0" applyFont="1" applyAlignment="1">
      <alignment horizontal="justify"/>
    </xf>
    <xf numFmtId="0" fontId="5" fillId="2" borderId="7" xfId="0" applyFont="1" applyFill="1" applyBorder="1" applyAlignment="1">
      <alignment vertical="center"/>
    </xf>
    <xf numFmtId="0" fontId="0" fillId="2" borderId="8" xfId="0" applyFill="1" applyBorder="1" applyAlignment="1">
      <alignment vertical="center"/>
    </xf>
    <xf numFmtId="3" fontId="5" fillId="2" borderId="9" xfId="1" applyNumberFormat="1" applyFont="1" applyFill="1" applyBorder="1" applyAlignment="1">
      <alignment vertical="center"/>
    </xf>
    <xf numFmtId="0" fontId="0" fillId="0" borderId="0" xfId="0" applyBorder="1" applyAlignment="1">
      <alignment horizontal="left" vertical="center" wrapText="1"/>
    </xf>
    <xf numFmtId="0" fontId="0" fillId="0" borderId="0" xfId="0"/>
    <xf numFmtId="0" fontId="0" fillId="0" borderId="0" xfId="0"/>
    <xf numFmtId="0" fontId="5" fillId="0" borderId="0" xfId="0" applyFont="1" applyFill="1" applyBorder="1" applyAlignment="1">
      <alignment vertical="center"/>
    </xf>
    <xf numFmtId="0" fontId="0" fillId="0" borderId="0" xfId="0" applyFill="1" applyBorder="1" applyAlignment="1">
      <alignment vertical="center"/>
    </xf>
    <xf numFmtId="3" fontId="5" fillId="0" borderId="0" xfId="1" applyNumberFormat="1" applyFont="1" applyFill="1" applyBorder="1" applyAlignment="1">
      <alignment vertical="center"/>
    </xf>
    <xf numFmtId="0" fontId="0" fillId="0" borderId="0" xfId="0" applyFill="1"/>
    <xf numFmtId="0" fontId="9" fillId="2" borderId="4" xfId="0" applyFont="1" applyFill="1" applyBorder="1"/>
    <xf numFmtId="3" fontId="9" fillId="2" borderId="11" xfId="0" applyNumberFormat="1" applyFont="1" applyFill="1" applyBorder="1"/>
    <xf numFmtId="0" fontId="9" fillId="0" borderId="7" xfId="0" applyFont="1" applyFill="1" applyBorder="1"/>
    <xf numFmtId="0" fontId="5" fillId="0" borderId="8" xfId="0" applyFont="1" applyFill="1" applyBorder="1"/>
    <xf numFmtId="0" fontId="0" fillId="0" borderId="0" xfId="0" applyFill="1" applyBorder="1"/>
    <xf numFmtId="3" fontId="5" fillId="0" borderId="0" xfId="1" applyNumberFormat="1" applyFont="1" applyFill="1" applyBorder="1"/>
    <xf numFmtId="0" fontId="0" fillId="0" borderId="0" xfId="0"/>
    <xf numFmtId="0" fontId="2" fillId="0" borderId="0" xfId="2" applyAlignment="1" applyProtection="1"/>
    <xf numFmtId="0" fontId="0" fillId="0" borderId="2" xfId="0" applyBorder="1" applyAlignment="1">
      <alignment horizontal="center" vertical="center" wrapText="1"/>
    </xf>
    <xf numFmtId="0" fontId="0" fillId="0" borderId="0" xfId="0"/>
    <xf numFmtId="0" fontId="1" fillId="0" borderId="0" xfId="0" applyFont="1" applyBorder="1" applyAlignment="1">
      <alignment horizontal="left" vertical="center" wrapText="1"/>
    </xf>
    <xf numFmtId="0" fontId="0" fillId="0" borderId="2" xfId="0" applyBorder="1" applyAlignment="1">
      <alignment horizontal="center" vertical="center" wrapText="1"/>
    </xf>
    <xf numFmtId="0" fontId="0" fillId="0" borderId="0" xfId="0"/>
    <xf numFmtId="0" fontId="1" fillId="0" borderId="0" xfId="0" applyFont="1" applyBorder="1" applyAlignment="1">
      <alignment horizontal="left" vertical="center" wrapText="1"/>
    </xf>
    <xf numFmtId="0" fontId="0" fillId="0" borderId="0" xfId="0"/>
    <xf numFmtId="0" fontId="0" fillId="0" borderId="0" xfId="0"/>
    <xf numFmtId="3" fontId="12" fillId="0" borderId="0" xfId="0" applyNumberFormat="1" applyFont="1"/>
    <xf numFmtId="3" fontId="1" fillId="0" borderId="0" xfId="0" applyNumberFormat="1" applyFont="1"/>
    <xf numFmtId="0" fontId="1" fillId="0" borderId="0" xfId="0" quotePrefix="1" applyFont="1"/>
    <xf numFmtId="0" fontId="1" fillId="0" borderId="0" xfId="0" quotePrefix="1" applyFont="1" applyFill="1" applyBorder="1"/>
    <xf numFmtId="0" fontId="8" fillId="0" borderId="0" xfId="0" applyFont="1" applyAlignment="1"/>
    <xf numFmtId="0" fontId="0" fillId="0" borderId="0" xfId="0"/>
    <xf numFmtId="0" fontId="11" fillId="0" borderId="0" xfId="2" applyFont="1" applyBorder="1" applyAlignment="1" applyProtection="1">
      <alignment horizontal="center" vertical="top"/>
    </xf>
    <xf numFmtId="0" fontId="1" fillId="2" borderId="2" xfId="0" applyFont="1" applyFill="1" applyBorder="1"/>
    <xf numFmtId="0" fontId="1" fillId="2" borderId="0" xfId="0" applyFont="1" applyFill="1" applyBorder="1"/>
    <xf numFmtId="3" fontId="1" fillId="2" borderId="3" xfId="0" applyNumberFormat="1" applyFont="1" applyFill="1" applyBorder="1"/>
    <xf numFmtId="0" fontId="1" fillId="2" borderId="5" xfId="0" applyFont="1" applyFill="1" applyBorder="1"/>
    <xf numFmtId="0" fontId="1" fillId="2" borderId="6" xfId="0" applyFont="1" applyFill="1" applyBorder="1"/>
    <xf numFmtId="3" fontId="1" fillId="2" borderId="10" xfId="0" applyNumberFormat="1" applyFont="1" applyFill="1" applyBorder="1"/>
    <xf numFmtId="3" fontId="1" fillId="3" borderId="3" xfId="1" applyNumberFormat="1" applyFill="1" applyBorder="1" applyAlignment="1" applyProtection="1">
      <alignment horizontal="right" vertical="center"/>
      <protection locked="0"/>
    </xf>
    <xf numFmtId="3" fontId="1" fillId="3" borderId="10" xfId="1" applyNumberFormat="1" applyFill="1" applyBorder="1" applyProtection="1">
      <protection locked="0"/>
    </xf>
    <xf numFmtId="3" fontId="9" fillId="3" borderId="9" xfId="1" applyNumberFormat="1" applyFont="1" applyFill="1" applyBorder="1" applyProtection="1">
      <protection locked="0"/>
    </xf>
    <xf numFmtId="0" fontId="0" fillId="0" borderId="0" xfId="0"/>
    <xf numFmtId="0" fontId="0" fillId="0" borderId="0" xfId="0" applyBorder="1" applyAlignment="1">
      <alignment horizontal="left" vertical="center" wrapText="1"/>
    </xf>
    <xf numFmtId="0" fontId="1" fillId="0" borderId="0" xfId="0" quotePrefix="1" applyFont="1" applyFill="1" applyBorder="1" applyAlignment="1">
      <alignment horizontal="left"/>
    </xf>
    <xf numFmtId="0" fontId="0" fillId="0" borderId="2" xfId="0" applyBorder="1" applyAlignment="1">
      <alignment horizontal="center" vertical="center" wrapText="1"/>
    </xf>
    <xf numFmtId="0" fontId="0" fillId="0" borderId="0" xfId="0"/>
    <xf numFmtId="0" fontId="1" fillId="0" borderId="2" xfId="0" applyFont="1" applyBorder="1" applyAlignment="1">
      <alignment horizontal="center" vertical="center"/>
    </xf>
    <xf numFmtId="0" fontId="5" fillId="0" borderId="0" xfId="0" applyFont="1" applyAlignment="1">
      <alignment horizontal="left" vertical="center" wrapText="1"/>
    </xf>
    <xf numFmtId="0" fontId="0" fillId="0" borderId="0" xfId="0"/>
    <xf numFmtId="0" fontId="1" fillId="0" borderId="0" xfId="0" applyFont="1"/>
    <xf numFmtId="0" fontId="1" fillId="0" borderId="2" xfId="0" applyFont="1" applyBorder="1" applyAlignment="1">
      <alignment vertical="center"/>
    </xf>
    <xf numFmtId="0" fontId="0" fillId="0" borderId="0" xfId="0" applyAlignment="1">
      <alignment vertical="center"/>
    </xf>
    <xf numFmtId="0" fontId="5" fillId="2" borderId="10" xfId="0" applyFont="1" applyFill="1" applyBorder="1"/>
    <xf numFmtId="0" fontId="1" fillId="0" borderId="6" xfId="0" applyFont="1" applyBorder="1"/>
    <xf numFmtId="0" fontId="0" fillId="0" borderId="0" xfId="0"/>
    <xf numFmtId="0" fontId="9" fillId="0" borderId="7" xfId="0" applyFont="1" applyFill="1" applyBorder="1" applyAlignment="1">
      <alignment vertical="center"/>
    </xf>
    <xf numFmtId="0" fontId="0" fillId="0" borderId="8" xfId="0" applyFill="1" applyBorder="1" applyAlignment="1">
      <alignment vertical="center"/>
    </xf>
    <xf numFmtId="3" fontId="9" fillId="0" borderId="9" xfId="1" applyNumberFormat="1" applyFont="1" applyFill="1" applyBorder="1" applyAlignment="1">
      <alignment vertical="center"/>
    </xf>
    <xf numFmtId="0" fontId="1" fillId="2" borderId="7" xfId="0" applyFont="1" applyFill="1" applyBorder="1"/>
    <xf numFmtId="0" fontId="1" fillId="2" borderId="8" xfId="0" applyFont="1" applyFill="1" applyBorder="1"/>
    <xf numFmtId="165" fontId="1" fillId="2" borderId="9" xfId="3" applyNumberFormat="1" applyFont="1" applyFill="1" applyBorder="1"/>
    <xf numFmtId="0" fontId="1" fillId="0" borderId="0" xfId="0" quotePrefix="1" applyFont="1" applyFill="1" applyBorder="1" applyAlignment="1">
      <alignment horizontal="left"/>
    </xf>
    <xf numFmtId="0" fontId="1" fillId="0" borderId="2" xfId="0" applyFont="1" applyBorder="1" applyAlignment="1">
      <alignment vertical="center"/>
    </xf>
    <xf numFmtId="0" fontId="0" fillId="0" borderId="0" xfId="0" applyAlignment="1">
      <alignment vertical="center"/>
    </xf>
    <xf numFmtId="0" fontId="0" fillId="0" borderId="0" xfId="0"/>
    <xf numFmtId="0" fontId="1" fillId="0" borderId="0" xfId="0" applyFont="1" applyFill="1"/>
    <xf numFmtId="0" fontId="0" fillId="0" borderId="0" xfId="0" applyBorder="1" applyAlignment="1">
      <alignment horizontal="left" vertical="center" wrapText="1"/>
    </xf>
    <xf numFmtId="2" fontId="1" fillId="0" borderId="0" xfId="0" quotePrefix="1" applyNumberFormat="1" applyFont="1" applyAlignment="1">
      <alignment horizontal="left" wrapText="1"/>
    </xf>
    <xf numFmtId="2" fontId="0" fillId="0" borderId="0" xfId="0" applyNumberFormat="1" applyAlignment="1">
      <alignment horizontal="left" wrapText="1"/>
    </xf>
    <xf numFmtId="0" fontId="5" fillId="0" borderId="2" xfId="0" applyFont="1" applyBorder="1" applyAlignment="1">
      <alignment horizontal="left"/>
    </xf>
    <xf numFmtId="0" fontId="5" fillId="0" borderId="0" xfId="0" applyFont="1" applyAlignment="1">
      <alignment horizontal="left"/>
    </xf>
    <xf numFmtId="0" fontId="1" fillId="0" borderId="0" xfId="0" applyFont="1" applyBorder="1" applyAlignment="1">
      <alignment horizontal="left" vertical="center" wrapText="1"/>
    </xf>
    <xf numFmtId="0" fontId="0" fillId="0" borderId="0" xfId="0" applyAlignment="1">
      <alignment horizontal="left" vertical="center" wrapText="1"/>
    </xf>
    <xf numFmtId="0" fontId="1" fillId="0" borderId="0" xfId="0" quotePrefix="1" applyFont="1" applyFill="1" applyBorder="1" applyAlignment="1">
      <alignment horizontal="left" wrapText="1"/>
    </xf>
    <xf numFmtId="0" fontId="1" fillId="0" borderId="0" xfId="0" quotePrefix="1" applyFont="1" applyFill="1" applyBorder="1" applyAlignment="1">
      <alignment horizontal="left"/>
    </xf>
    <xf numFmtId="2" fontId="1" fillId="0" borderId="0" xfId="0" applyNumberFormat="1" applyFont="1" applyAlignment="1">
      <alignment horizontal="left" wrapText="1"/>
    </xf>
    <xf numFmtId="0" fontId="1" fillId="0" borderId="0" xfId="0" quotePrefix="1" applyFont="1" applyAlignment="1">
      <alignment wrapText="1"/>
    </xf>
    <xf numFmtId="0" fontId="0" fillId="0" borderId="0" xfId="0" applyAlignment="1">
      <alignment wrapText="1"/>
    </xf>
    <xf numFmtId="0" fontId="1"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wrapText="1"/>
    </xf>
    <xf numFmtId="0" fontId="0" fillId="0" borderId="1" xfId="0" applyBorder="1" applyAlignment="1">
      <alignment horizontal="center" wrapText="1"/>
    </xf>
    <xf numFmtId="0" fontId="0" fillId="0" borderId="11" xfId="0" applyBorder="1" applyAlignment="1">
      <alignment horizontal="center" wrapText="1"/>
    </xf>
    <xf numFmtId="0" fontId="8" fillId="0" borderId="0" xfId="0" applyFont="1" applyAlignment="1">
      <alignment horizontal="left"/>
    </xf>
    <xf numFmtId="0" fontId="5" fillId="0" borderId="0" xfId="0" applyFont="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wrapText="1"/>
    </xf>
    <xf numFmtId="0" fontId="0" fillId="0" borderId="10" xfId="0" applyBorder="1" applyAlignment="1">
      <alignment wrapText="1"/>
    </xf>
    <xf numFmtId="0" fontId="0" fillId="0" borderId="2" xfId="0" applyBorder="1" applyAlignment="1">
      <alignment wrapText="1"/>
    </xf>
    <xf numFmtId="0" fontId="0" fillId="0" borderId="0"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1" xfId="0" applyBorder="1" applyAlignment="1">
      <alignment wrapText="1"/>
    </xf>
    <xf numFmtId="0" fontId="0" fillId="0" borderId="11" xfId="0" applyBorder="1" applyAlignment="1">
      <alignment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8" fillId="0" borderId="0" xfId="0" applyFont="1" applyAlignment="1">
      <alignment horizontal="left" wrapText="1"/>
    </xf>
    <xf numFmtId="0" fontId="13" fillId="0" borderId="0" xfId="2" applyFont="1" applyAlignment="1" applyProtection="1">
      <alignment horizontal="center"/>
    </xf>
    <xf numFmtId="0" fontId="5" fillId="2" borderId="6" xfId="0" applyFont="1" applyFill="1" applyBorder="1" applyAlignment="1">
      <alignment horizontal="left"/>
    </xf>
    <xf numFmtId="0" fontId="1" fillId="0" borderId="2" xfId="0" applyFont="1" applyBorder="1" applyAlignment="1">
      <alignment vertical="center"/>
    </xf>
    <xf numFmtId="0" fontId="0" fillId="0" borderId="0" xfId="0" applyAlignment="1">
      <alignment vertical="center"/>
    </xf>
    <xf numFmtId="0" fontId="5" fillId="2" borderId="5" xfId="0" applyFont="1" applyFill="1" applyBorder="1" applyAlignment="1"/>
    <xf numFmtId="0" fontId="0" fillId="0" borderId="6" xfId="0" applyBorder="1" applyAlignment="1"/>
    <xf numFmtId="0" fontId="0" fillId="0" borderId="6" xfId="0" applyBorder="1"/>
    <xf numFmtId="0" fontId="0" fillId="0" borderId="10" xfId="0" applyBorder="1"/>
    <xf numFmtId="0" fontId="0" fillId="0" borderId="2" xfId="0" applyBorder="1"/>
    <xf numFmtId="0" fontId="0" fillId="0" borderId="0" xfId="0"/>
    <xf numFmtId="0" fontId="0" fillId="0" borderId="3" xfId="0" applyBorder="1"/>
    <xf numFmtId="0" fontId="0" fillId="0" borderId="4" xfId="0" applyBorder="1"/>
    <xf numFmtId="0" fontId="0" fillId="0" borderId="1" xfId="0" applyBorder="1"/>
    <xf numFmtId="0" fontId="0" fillId="0" borderId="11" xfId="0" applyBorder="1"/>
    <xf numFmtId="2" fontId="10" fillId="0" borderId="0" xfId="0" applyNumberFormat="1" applyFont="1" applyAlignment="1">
      <alignment horizontal="left" wrapText="1"/>
    </xf>
    <xf numFmtId="0" fontId="5" fillId="0" borderId="0" xfId="0" applyFont="1" applyAlignment="1">
      <alignment horizontal="left" vertical="top" wrapText="1"/>
    </xf>
    <xf numFmtId="0" fontId="1" fillId="0" borderId="0" xfId="0" quotePrefix="1" applyFont="1" applyAlignment="1">
      <alignment horizontal="left" wrapText="1"/>
    </xf>
    <xf numFmtId="0" fontId="11" fillId="0" borderId="4" xfId="2" applyFont="1" applyBorder="1" applyAlignment="1" applyProtection="1">
      <alignment horizontal="center" vertical="top"/>
    </xf>
    <xf numFmtId="0" fontId="11" fillId="0" borderId="1" xfId="2" applyFont="1" applyBorder="1" applyAlignment="1" applyProtection="1">
      <alignment horizontal="center" vertical="top"/>
    </xf>
    <xf numFmtId="0" fontId="11" fillId="0" borderId="11" xfId="2" applyFont="1" applyBorder="1" applyAlignment="1" applyProtection="1">
      <alignment horizontal="center" vertical="top"/>
    </xf>
    <xf numFmtId="0" fontId="0" fillId="0" borderId="0" xfId="0" applyBorder="1" applyAlignment="1">
      <alignment vertical="center"/>
    </xf>
    <xf numFmtId="0" fontId="1" fillId="0" borderId="4" xfId="0" applyFont="1" applyBorder="1" applyAlignment="1">
      <alignment vertical="center"/>
    </xf>
    <xf numFmtId="0" fontId="0" fillId="0" borderId="1" xfId="0" applyBorder="1" applyAlignment="1">
      <alignment vertical="center"/>
    </xf>
  </cellXfs>
  <cellStyles count="4">
    <cellStyle name="Komma" xfId="1" builtinId="3"/>
    <cellStyle name="Link" xfId="2" builtinId="8"/>
    <cellStyle name="Normal" xfId="0" builtinId="0"/>
    <cellStyle name="Pro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r.dk/da/Love-og-regler/Den-digitale-budget-og-konteringsvejledning.aspx" TargetMode="External"/><Relationship Id="rId1" Type="http://schemas.openxmlformats.org/officeDocument/2006/relationships/hyperlink" Target="http://www.ams.dk/Ams/Jobcenterforum/Den-digitale-budget-og-konteringsvejledn.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r.dk/da/Love-og-regler/Den-digitale-budget-og-konteringsvejledning.aspx" TargetMode="External"/><Relationship Id="rId1" Type="http://schemas.openxmlformats.org/officeDocument/2006/relationships/hyperlink" Target="http://www.ams.dk/Ams/Jobcenterforum/Den-digitale-budget-og-konteringsvejled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abSelected="1" zoomScaleNormal="100" workbookViewId="0">
      <selection activeCell="D65" sqref="D65"/>
    </sheetView>
  </sheetViews>
  <sheetFormatPr defaultRowHeight="12.75" x14ac:dyDescent="0.2"/>
  <cols>
    <col min="1" max="1" width="26.28515625" customWidth="1"/>
    <col min="2" max="2" width="22" customWidth="1"/>
    <col min="3" max="3" width="25.42578125" customWidth="1"/>
    <col min="4" max="4" width="16.85546875" customWidth="1"/>
    <col min="5" max="5" width="18.28515625" customWidth="1"/>
    <col min="12" max="12" width="14.5703125" customWidth="1"/>
  </cols>
  <sheetData>
    <row r="1" spans="1:13" ht="15.75" x14ac:dyDescent="0.25">
      <c r="A1" s="1" t="s">
        <v>34</v>
      </c>
      <c r="B1" s="1"/>
      <c r="G1" s="2"/>
      <c r="H1" s="2"/>
    </row>
    <row r="2" spans="1:13" ht="15.75" customHeight="1" x14ac:dyDescent="0.2">
      <c r="A2" s="125" t="s">
        <v>82</v>
      </c>
      <c r="B2" s="125"/>
      <c r="C2" s="125"/>
      <c r="D2" s="125"/>
      <c r="E2" s="125"/>
      <c r="G2" s="2"/>
      <c r="H2" s="2"/>
    </row>
    <row r="3" spans="1:13" ht="16.5" customHeight="1" x14ac:dyDescent="0.2">
      <c r="A3" s="125" t="s">
        <v>37</v>
      </c>
      <c r="B3" s="125"/>
      <c r="C3" s="125"/>
      <c r="D3" s="125"/>
      <c r="E3" s="125"/>
      <c r="F3" s="2" t="s">
        <v>0</v>
      </c>
      <c r="G3" s="2"/>
      <c r="H3" s="2"/>
    </row>
    <row r="4" spans="1:13" s="61" customFormat="1" ht="16.5" customHeight="1" x14ac:dyDescent="0.2">
      <c r="A4" s="138" t="s">
        <v>51</v>
      </c>
      <c r="B4" s="138"/>
      <c r="C4" s="138"/>
      <c r="D4" s="138"/>
      <c r="E4" s="138"/>
      <c r="F4" s="2"/>
      <c r="G4" s="2"/>
      <c r="H4" s="2"/>
    </row>
    <row r="5" spans="1:13" s="61" customFormat="1" ht="16.5" customHeight="1" x14ac:dyDescent="0.2">
      <c r="A5" s="138"/>
      <c r="B5" s="138"/>
      <c r="C5" s="138"/>
      <c r="D5" s="138"/>
      <c r="E5" s="138"/>
      <c r="F5" s="2"/>
      <c r="G5" s="2"/>
      <c r="H5" s="2"/>
    </row>
    <row r="6" spans="1:13" ht="22.5" customHeight="1" x14ac:dyDescent="0.3">
      <c r="A6" s="3">
        <v>2016</v>
      </c>
      <c r="E6" s="139" t="s">
        <v>35</v>
      </c>
      <c r="F6" s="139"/>
      <c r="G6" s="139"/>
      <c r="H6" s="139"/>
      <c r="I6" s="139"/>
      <c r="J6" s="139"/>
      <c r="K6" s="139"/>
      <c r="L6" s="139"/>
      <c r="M6" s="139"/>
    </row>
    <row r="7" spans="1:13" ht="20.25" customHeight="1" x14ac:dyDescent="0.25">
      <c r="A7" s="4" t="s">
        <v>1</v>
      </c>
      <c r="B7" s="5"/>
      <c r="C7" s="5"/>
      <c r="D7" s="5"/>
      <c r="E7" s="103"/>
    </row>
    <row r="8" spans="1:13" x14ac:dyDescent="0.2">
      <c r="A8" s="6" t="s">
        <v>11</v>
      </c>
      <c r="B8" s="140" t="s">
        <v>12</v>
      </c>
      <c r="C8" s="140"/>
      <c r="D8" s="7" t="s">
        <v>44</v>
      </c>
      <c r="E8" s="2"/>
    </row>
    <row r="9" spans="1:13" s="42" customFormat="1" x14ac:dyDescent="0.2">
      <c r="A9" s="8" t="s">
        <v>2</v>
      </c>
      <c r="B9" s="104" t="s">
        <v>3</v>
      </c>
      <c r="C9" s="104"/>
      <c r="D9" s="76">
        <v>100000</v>
      </c>
      <c r="E9" s="2"/>
    </row>
    <row r="10" spans="1:13" ht="25.5" customHeight="1" x14ac:dyDescent="0.2">
      <c r="A10" s="32" t="s">
        <v>16</v>
      </c>
      <c r="B10" s="104" t="s">
        <v>36</v>
      </c>
      <c r="C10" s="104"/>
      <c r="D10" s="76">
        <v>2100000</v>
      </c>
      <c r="F10" s="127" t="s">
        <v>52</v>
      </c>
      <c r="G10" s="128"/>
      <c r="H10" s="128"/>
      <c r="I10" s="128"/>
      <c r="J10" s="128"/>
      <c r="K10" s="128"/>
      <c r="L10" s="129"/>
    </row>
    <row r="11" spans="1:13" ht="25.5" customHeight="1" x14ac:dyDescent="0.2">
      <c r="A11" s="32" t="s">
        <v>17</v>
      </c>
      <c r="B11" s="109" t="s">
        <v>45</v>
      </c>
      <c r="C11" s="104"/>
      <c r="D11" s="76">
        <v>75000</v>
      </c>
      <c r="F11" s="130"/>
      <c r="G11" s="131"/>
      <c r="H11" s="131"/>
      <c r="I11" s="131"/>
      <c r="J11" s="131"/>
      <c r="K11" s="131"/>
      <c r="L11" s="132"/>
    </row>
    <row r="12" spans="1:13" ht="25.5" customHeight="1" x14ac:dyDescent="0.2">
      <c r="A12" s="32" t="s">
        <v>18</v>
      </c>
      <c r="B12" s="104" t="s">
        <v>83</v>
      </c>
      <c r="C12" s="104"/>
      <c r="D12" s="76">
        <v>750000</v>
      </c>
      <c r="F12" s="130"/>
      <c r="G12" s="131"/>
      <c r="H12" s="131"/>
      <c r="I12" s="131"/>
      <c r="J12" s="131"/>
      <c r="K12" s="131"/>
      <c r="L12" s="132"/>
    </row>
    <row r="13" spans="1:13" ht="25.5" customHeight="1" x14ac:dyDescent="0.2">
      <c r="A13" s="32" t="s">
        <v>19</v>
      </c>
      <c r="B13" s="104" t="s">
        <v>84</v>
      </c>
      <c r="C13" s="104"/>
      <c r="D13" s="76">
        <v>1750000</v>
      </c>
      <c r="F13" s="133"/>
      <c r="G13" s="134"/>
      <c r="H13" s="134"/>
      <c r="I13" s="134"/>
      <c r="J13" s="134"/>
      <c r="K13" s="134"/>
      <c r="L13" s="135"/>
    </row>
    <row r="14" spans="1:13" ht="25.5" customHeight="1" x14ac:dyDescent="0.2">
      <c r="A14" s="32" t="s">
        <v>20</v>
      </c>
      <c r="B14" s="104" t="s">
        <v>86</v>
      </c>
      <c r="C14" s="104"/>
      <c r="D14" s="76">
        <v>2500000</v>
      </c>
    </row>
    <row r="15" spans="1:13" ht="25.5" customHeight="1" x14ac:dyDescent="0.2">
      <c r="A15" s="32" t="s">
        <v>21</v>
      </c>
      <c r="B15" s="104" t="s">
        <v>24</v>
      </c>
      <c r="C15" s="104"/>
      <c r="D15" s="76">
        <v>2750000</v>
      </c>
      <c r="F15" s="92"/>
    </row>
    <row r="16" spans="1:13" ht="25.5" customHeight="1" x14ac:dyDescent="0.2">
      <c r="A16" s="32" t="s">
        <v>22</v>
      </c>
      <c r="B16" s="104" t="s">
        <v>23</v>
      </c>
      <c r="C16" s="104"/>
      <c r="D16" s="76">
        <v>1000000</v>
      </c>
    </row>
    <row r="17" spans="1:17" ht="25.5" customHeight="1" x14ac:dyDescent="0.2">
      <c r="A17" s="32" t="s">
        <v>14</v>
      </c>
      <c r="B17" s="104" t="s">
        <v>41</v>
      </c>
      <c r="C17" s="104"/>
      <c r="D17" s="76">
        <v>250000</v>
      </c>
    </row>
    <row r="18" spans="1:17" ht="38.25" customHeight="1" x14ac:dyDescent="0.2">
      <c r="A18" s="32" t="s">
        <v>15</v>
      </c>
      <c r="B18" s="104" t="s">
        <v>42</v>
      </c>
      <c r="C18" s="104"/>
      <c r="D18" s="76">
        <v>1000000</v>
      </c>
      <c r="F18" s="63"/>
    </row>
    <row r="19" spans="1:17" s="42" customFormat="1" ht="25.5" customHeight="1" x14ac:dyDescent="0.2">
      <c r="A19" s="8" t="s">
        <v>71</v>
      </c>
      <c r="B19" s="104" t="s">
        <v>87</v>
      </c>
      <c r="C19" s="104"/>
      <c r="D19" s="76">
        <v>1000000</v>
      </c>
      <c r="E19" s="2"/>
    </row>
    <row r="20" spans="1:17" s="56" customFormat="1" ht="25.5" customHeight="1" x14ac:dyDescent="0.2">
      <c r="A20" s="55" t="s">
        <v>38</v>
      </c>
      <c r="B20" s="109" t="s">
        <v>43</v>
      </c>
      <c r="C20" s="104"/>
      <c r="D20" s="76">
        <v>500000</v>
      </c>
      <c r="F20" s="64"/>
    </row>
    <row r="21" spans="1:17" s="83" customFormat="1" ht="25.5" customHeight="1" x14ac:dyDescent="0.2">
      <c r="A21" s="82" t="s">
        <v>88</v>
      </c>
      <c r="B21" s="109" t="s">
        <v>91</v>
      </c>
      <c r="C21" s="110"/>
      <c r="D21" s="76">
        <v>750000</v>
      </c>
      <c r="F21" s="64"/>
    </row>
    <row r="22" spans="1:17" s="83" customFormat="1" ht="25.5" customHeight="1" x14ac:dyDescent="0.2">
      <c r="A22" s="82" t="s">
        <v>89</v>
      </c>
      <c r="B22" s="109" t="s">
        <v>92</v>
      </c>
      <c r="C22" s="110"/>
      <c r="D22" s="76">
        <v>50000</v>
      </c>
      <c r="F22" s="64"/>
    </row>
    <row r="23" spans="1:17" s="79" customFormat="1" ht="25.5" customHeight="1" x14ac:dyDescent="0.2">
      <c r="A23" s="84" t="s">
        <v>77</v>
      </c>
      <c r="B23" s="109" t="s">
        <v>78</v>
      </c>
      <c r="C23" s="110"/>
      <c r="D23" s="76">
        <v>-10000</v>
      </c>
      <c r="F23" s="64"/>
    </row>
    <row r="24" spans="1:17" s="79" customFormat="1" ht="25.5" customHeight="1" x14ac:dyDescent="0.2">
      <c r="A24" s="84" t="s">
        <v>79</v>
      </c>
      <c r="B24" s="109" t="s">
        <v>80</v>
      </c>
      <c r="C24" s="110"/>
      <c r="D24" s="76">
        <v>-5000</v>
      </c>
      <c r="F24" s="64"/>
    </row>
    <row r="25" spans="1:17" s="41" customFormat="1" x14ac:dyDescent="0.2">
      <c r="A25" s="32" t="s">
        <v>33</v>
      </c>
      <c r="B25" s="57" t="s">
        <v>46</v>
      </c>
      <c r="C25" s="40"/>
      <c r="D25" s="76">
        <v>-500000</v>
      </c>
      <c r="F25" s="65"/>
    </row>
    <row r="26" spans="1:17" s="68" customFormat="1" ht="18" customHeight="1" x14ac:dyDescent="0.2">
      <c r="A26" s="37" t="s">
        <v>74</v>
      </c>
      <c r="B26" s="38"/>
      <c r="C26" s="38"/>
      <c r="D26" s="39">
        <f>SUM(D9:D25)</f>
        <v>14060000</v>
      </c>
      <c r="E26" s="107" t="s">
        <v>75</v>
      </c>
      <c r="F26" s="108"/>
      <c r="G26" s="108"/>
      <c r="H26" s="108"/>
      <c r="I26" s="108"/>
      <c r="J26" s="108"/>
      <c r="K26" s="108"/>
      <c r="L26" s="108"/>
    </row>
    <row r="27" spans="1:17" s="56" customFormat="1" ht="25.5" customHeight="1" x14ac:dyDescent="0.2">
      <c r="A27" s="55" t="s">
        <v>39</v>
      </c>
      <c r="B27" s="136" t="s">
        <v>73</v>
      </c>
      <c r="C27" s="137"/>
      <c r="D27" s="76">
        <v>200000</v>
      </c>
      <c r="E27" s="107" t="s">
        <v>40</v>
      </c>
      <c r="F27" s="108"/>
      <c r="G27" s="108"/>
      <c r="H27" s="108"/>
      <c r="I27" s="108"/>
      <c r="J27" s="108"/>
      <c r="K27" s="108"/>
      <c r="L27" s="108"/>
    </row>
    <row r="28" spans="1:17" ht="18" customHeight="1" x14ac:dyDescent="0.2">
      <c r="A28" s="37" t="s">
        <v>118</v>
      </c>
      <c r="B28" s="38"/>
      <c r="C28" s="38"/>
      <c r="D28" s="39">
        <f>SUM(D26:D27)</f>
        <v>14260000</v>
      </c>
      <c r="E28" s="126" t="s">
        <v>53</v>
      </c>
      <c r="F28" s="126"/>
      <c r="G28" s="126"/>
      <c r="H28" s="126"/>
      <c r="I28" s="126"/>
      <c r="J28" s="126"/>
      <c r="K28" s="126"/>
      <c r="L28" s="126"/>
    </row>
    <row r="29" spans="1:17" s="46" customFormat="1" ht="18" customHeight="1" x14ac:dyDescent="0.2">
      <c r="A29" s="93" t="s">
        <v>120</v>
      </c>
      <c r="B29" s="94"/>
      <c r="C29" s="94"/>
      <c r="D29" s="95">
        <f>D28-D17-D18-D20-D22</f>
        <v>12460000</v>
      </c>
      <c r="E29" s="126"/>
      <c r="F29" s="126"/>
      <c r="G29" s="126"/>
      <c r="H29" s="126"/>
      <c r="I29" s="126"/>
      <c r="J29" s="126"/>
      <c r="K29" s="126"/>
      <c r="L29" s="126"/>
    </row>
    <row r="30" spans="1:17" s="46" customFormat="1" ht="18" customHeight="1" x14ac:dyDescent="0.2">
      <c r="A30" s="43"/>
      <c r="B30" s="44"/>
      <c r="C30" s="44"/>
      <c r="D30" s="45"/>
      <c r="E30" s="85"/>
      <c r="F30" s="85"/>
      <c r="G30" s="85"/>
      <c r="H30" s="85"/>
      <c r="I30" s="85"/>
      <c r="J30" s="85"/>
      <c r="K30" s="85"/>
      <c r="L30" s="85"/>
    </row>
    <row r="31" spans="1:17" ht="51.75" customHeight="1" x14ac:dyDescent="0.2">
      <c r="A31" s="114" t="s">
        <v>47</v>
      </c>
      <c r="B31" s="115"/>
      <c r="C31" s="115"/>
      <c r="D31" s="115"/>
      <c r="E31" s="115"/>
      <c r="F31" s="115"/>
      <c r="G31" s="115"/>
      <c r="H31" s="115"/>
      <c r="I31" s="115"/>
      <c r="M31" s="2"/>
      <c r="N31" s="2"/>
      <c r="P31" s="2"/>
      <c r="Q31" s="36"/>
    </row>
    <row r="32" spans="1:17" ht="25.5" customHeight="1" x14ac:dyDescent="0.2">
      <c r="A32" s="105" t="s">
        <v>50</v>
      </c>
      <c r="B32" s="106"/>
      <c r="C32" s="106"/>
      <c r="D32" s="106"/>
      <c r="E32" s="106"/>
      <c r="F32" s="106"/>
      <c r="G32" s="106"/>
      <c r="H32" s="106"/>
      <c r="I32" s="106"/>
      <c r="J32" s="28"/>
      <c r="K32" s="28"/>
      <c r="L32" s="28"/>
      <c r="M32" s="28"/>
    </row>
    <row r="33" spans="1:13" s="53" customFormat="1" x14ac:dyDescent="0.2">
      <c r="A33" s="105" t="s">
        <v>48</v>
      </c>
      <c r="B33" s="106"/>
      <c r="C33" s="106"/>
      <c r="D33" s="106"/>
      <c r="E33" s="106"/>
      <c r="F33" s="106"/>
      <c r="G33" s="106"/>
      <c r="H33" s="106"/>
      <c r="I33" s="106"/>
      <c r="J33" s="28"/>
      <c r="K33" s="28"/>
      <c r="L33" s="28"/>
      <c r="M33" s="28"/>
    </row>
    <row r="34" spans="1:13" s="56" customFormat="1" x14ac:dyDescent="0.2">
      <c r="A34" s="113" t="s">
        <v>49</v>
      </c>
      <c r="B34" s="113"/>
      <c r="C34" s="113"/>
      <c r="D34" s="113"/>
      <c r="E34" s="113"/>
      <c r="F34" s="113"/>
      <c r="G34" s="113"/>
      <c r="H34" s="113"/>
      <c r="I34" s="113"/>
      <c r="J34" s="28"/>
      <c r="K34" s="28"/>
      <c r="L34" s="28"/>
      <c r="M34" s="28"/>
    </row>
    <row r="36" spans="1:13" x14ac:dyDescent="0.2">
      <c r="A36" s="10" t="s">
        <v>119</v>
      </c>
      <c r="B36" s="11"/>
      <c r="C36" s="11"/>
      <c r="D36" s="23"/>
    </row>
    <row r="37" spans="1:13" ht="23.25" customHeight="1" x14ac:dyDescent="0.2">
      <c r="A37" s="12"/>
      <c r="B37" s="13"/>
      <c r="C37" s="91" t="s">
        <v>99</v>
      </c>
      <c r="D37" s="77">
        <v>1000</v>
      </c>
      <c r="E37" s="87"/>
      <c r="F37" s="116" t="s">
        <v>115</v>
      </c>
      <c r="G37" s="117"/>
      <c r="H37" s="117"/>
      <c r="I37" s="117"/>
      <c r="J37" s="117"/>
      <c r="K37" s="117"/>
      <c r="L37" s="118"/>
    </row>
    <row r="38" spans="1:13" ht="21" customHeight="1" x14ac:dyDescent="0.2">
      <c r="A38" s="14"/>
      <c r="B38" s="15"/>
      <c r="C38" s="15" t="s">
        <v>4</v>
      </c>
      <c r="D38" s="24">
        <v>10813</v>
      </c>
      <c r="F38" s="119"/>
      <c r="G38" s="120"/>
      <c r="H38" s="120"/>
      <c r="I38" s="120"/>
      <c r="J38" s="120"/>
      <c r="K38" s="120"/>
      <c r="L38" s="121"/>
    </row>
    <row r="39" spans="1:13" ht="20.25" customHeight="1" x14ac:dyDescent="0.2">
      <c r="A39" s="14"/>
      <c r="B39" s="15"/>
      <c r="C39" s="15" t="s">
        <v>5</v>
      </c>
      <c r="D39" s="25">
        <f>D38*D37</f>
        <v>10813000</v>
      </c>
      <c r="F39" s="119"/>
      <c r="G39" s="120"/>
      <c r="H39" s="120"/>
      <c r="I39" s="120"/>
      <c r="J39" s="120"/>
      <c r="K39" s="120"/>
      <c r="L39" s="121"/>
    </row>
    <row r="40" spans="1:13" ht="21.75" customHeight="1" x14ac:dyDescent="0.2">
      <c r="A40" s="16"/>
      <c r="B40" s="17"/>
      <c r="C40" s="17" t="s">
        <v>6</v>
      </c>
      <c r="D40" s="26">
        <f>D39/2</f>
        <v>5406500</v>
      </c>
      <c r="F40" s="122"/>
      <c r="G40" s="123"/>
      <c r="H40" s="123"/>
      <c r="I40" s="123"/>
      <c r="J40" s="123"/>
      <c r="K40" s="123"/>
      <c r="L40" s="124"/>
    </row>
    <row r="41" spans="1:13" s="68" customFormat="1" ht="12.75" customHeight="1" x14ac:dyDescent="0.2">
      <c r="A41" s="70" t="s">
        <v>76</v>
      </c>
      <c r="B41" s="71"/>
      <c r="C41" s="71"/>
      <c r="D41" s="72">
        <f>IF((D28-D17-D18-D20-D22)&gt;=D39,(D39),(D28-D17-D18-D20-D22))</f>
        <v>10813000</v>
      </c>
      <c r="F41" s="69"/>
      <c r="G41" s="69"/>
      <c r="H41" s="69"/>
      <c r="I41" s="69"/>
      <c r="J41" s="69"/>
      <c r="K41" s="69"/>
      <c r="L41" s="69"/>
    </row>
    <row r="42" spans="1:13" x14ac:dyDescent="0.2">
      <c r="A42" s="6" t="s">
        <v>54</v>
      </c>
      <c r="B42" s="34"/>
      <c r="C42" s="34"/>
      <c r="D42" s="35">
        <f>IF((D28-D17-D18-D20-D22-D45)&gt;=D39,(D39),(D28-D17-D18-D20-D22-D45))</f>
        <v>10813000</v>
      </c>
      <c r="E42" s="2" t="s">
        <v>13</v>
      </c>
      <c r="F42" s="2"/>
      <c r="G42" s="2"/>
      <c r="H42" s="2"/>
      <c r="J42" s="54"/>
    </row>
    <row r="43" spans="1:13" x14ac:dyDescent="0.2">
      <c r="A43" s="19" t="s">
        <v>55</v>
      </c>
      <c r="B43" s="21"/>
      <c r="C43" s="21"/>
      <c r="D43" s="33">
        <f>D44+D45</f>
        <v>3462000</v>
      </c>
      <c r="E43" s="2" t="s">
        <v>9</v>
      </c>
    </row>
    <row r="44" spans="1:13" s="42" customFormat="1" x14ac:dyDescent="0.2">
      <c r="A44" s="47" t="s">
        <v>116</v>
      </c>
      <c r="B44" s="18"/>
      <c r="C44" s="18"/>
      <c r="D44" s="48">
        <f>D28-D41</f>
        <v>3447000</v>
      </c>
      <c r="E44" s="2"/>
    </row>
    <row r="45" spans="1:13" s="42" customFormat="1" x14ac:dyDescent="0.2">
      <c r="A45" s="49" t="s">
        <v>56</v>
      </c>
      <c r="B45" s="50"/>
      <c r="C45" s="50"/>
      <c r="D45" s="78">
        <v>15000</v>
      </c>
      <c r="E45" s="2"/>
    </row>
    <row r="46" spans="1:13" x14ac:dyDescent="0.2">
      <c r="A46" s="9" t="s">
        <v>7</v>
      </c>
      <c r="B46" s="18"/>
      <c r="C46" s="18"/>
      <c r="D46" s="27">
        <f>IF((D28-D17-D18-D20-D22-D45)/2&lt;=D40,(D28-D17-D18-D20-D22-D45)/2,D40)</f>
        <v>5406500</v>
      </c>
      <c r="E46" s="2" t="s">
        <v>8</v>
      </c>
    </row>
    <row r="47" spans="1:13" x14ac:dyDescent="0.2">
      <c r="A47" s="19" t="s">
        <v>117</v>
      </c>
      <c r="B47" s="20"/>
      <c r="C47" s="21"/>
      <c r="D47" s="22">
        <f>D46/D29</f>
        <v>0.43390850722311397</v>
      </c>
      <c r="E47" s="30"/>
    </row>
    <row r="48" spans="1:13" x14ac:dyDescent="0.2">
      <c r="A48" s="96" t="s">
        <v>121</v>
      </c>
      <c r="B48" s="97"/>
      <c r="C48" s="97"/>
      <c r="D48" s="98">
        <f>D46/D28</f>
        <v>0.37913744740532962</v>
      </c>
    </row>
    <row r="49" spans="1:9" s="86" customFormat="1" x14ac:dyDescent="0.2"/>
    <row r="50" spans="1:9" s="61" customFormat="1" x14ac:dyDescent="0.2">
      <c r="A50" s="111" t="s">
        <v>94</v>
      </c>
      <c r="B50" s="111"/>
      <c r="C50" s="111"/>
      <c r="D50" s="111"/>
      <c r="E50" s="111"/>
      <c r="F50" s="111"/>
      <c r="G50" s="111"/>
      <c r="H50" s="111"/>
      <c r="I50" s="111"/>
    </row>
    <row r="51" spans="1:9" x14ac:dyDescent="0.2">
      <c r="A51" s="111"/>
      <c r="B51" s="111"/>
      <c r="C51" s="111"/>
      <c r="D51" s="111"/>
      <c r="E51" s="111"/>
      <c r="F51" s="111"/>
      <c r="G51" s="111"/>
      <c r="H51" s="111"/>
      <c r="I51" s="111"/>
    </row>
    <row r="52" spans="1:9" x14ac:dyDescent="0.2">
      <c r="A52" s="112" t="s">
        <v>57</v>
      </c>
      <c r="B52" s="112"/>
      <c r="C52" s="112"/>
      <c r="D52" s="112"/>
      <c r="E52" s="112"/>
      <c r="F52" s="112"/>
      <c r="G52" s="112"/>
      <c r="H52" s="112"/>
      <c r="I52" s="112"/>
    </row>
    <row r="53" spans="1:9" s="83" customFormat="1" x14ac:dyDescent="0.2">
      <c r="A53" s="81"/>
      <c r="B53" s="81"/>
      <c r="C53" s="81"/>
      <c r="D53" s="81"/>
      <c r="E53" s="81"/>
      <c r="F53" s="81"/>
      <c r="G53" s="81"/>
      <c r="H53" s="81"/>
      <c r="I53" s="81"/>
    </row>
    <row r="54" spans="1:9" s="83" customFormat="1" x14ac:dyDescent="0.2">
      <c r="A54" s="143" t="s">
        <v>112</v>
      </c>
      <c r="B54" s="144"/>
      <c r="C54" s="144"/>
      <c r="D54" s="90" t="s">
        <v>95</v>
      </c>
      <c r="E54" s="81"/>
      <c r="F54" s="81"/>
      <c r="G54" s="81"/>
      <c r="H54" s="81"/>
      <c r="I54" s="81"/>
    </row>
    <row r="55" spans="1:9" s="83" customFormat="1" x14ac:dyDescent="0.2">
      <c r="A55" s="141" t="s">
        <v>97</v>
      </c>
      <c r="B55" s="142"/>
      <c r="C55" s="142"/>
      <c r="D55" s="76">
        <v>350</v>
      </c>
      <c r="E55" s="81"/>
      <c r="F55" s="81"/>
      <c r="G55" s="81"/>
      <c r="H55" s="81"/>
      <c r="I55" s="81"/>
    </row>
    <row r="56" spans="1:9" s="83" customFormat="1" x14ac:dyDescent="0.2">
      <c r="A56" s="88" t="s">
        <v>101</v>
      </c>
      <c r="B56" s="89"/>
      <c r="C56" s="89"/>
      <c r="D56" s="76">
        <v>-40</v>
      </c>
      <c r="E56" s="81"/>
      <c r="F56" s="81"/>
      <c r="G56" s="81"/>
      <c r="H56" s="81"/>
      <c r="I56" s="81"/>
    </row>
    <row r="57" spans="1:9" s="83" customFormat="1" x14ac:dyDescent="0.2">
      <c r="A57" s="88" t="s">
        <v>102</v>
      </c>
      <c r="B57" s="89"/>
      <c r="C57" s="89"/>
      <c r="D57" s="76">
        <v>-10</v>
      </c>
      <c r="E57" s="81"/>
      <c r="F57" s="81"/>
      <c r="G57" s="81"/>
      <c r="H57" s="81"/>
      <c r="I57" s="81"/>
    </row>
    <row r="58" spans="1:9" s="83" customFormat="1" x14ac:dyDescent="0.2">
      <c r="A58" s="141" t="s">
        <v>108</v>
      </c>
      <c r="B58" s="142"/>
      <c r="C58" s="142"/>
      <c r="D58" s="76">
        <v>600</v>
      </c>
      <c r="E58" s="81"/>
      <c r="F58" s="81"/>
      <c r="G58" s="81"/>
      <c r="H58" s="81"/>
      <c r="I58" s="81"/>
    </row>
    <row r="59" spans="1:9" s="83" customFormat="1" x14ac:dyDescent="0.2">
      <c r="A59" s="141" t="s">
        <v>96</v>
      </c>
      <c r="B59" s="142"/>
      <c r="C59" s="142"/>
      <c r="D59" s="76">
        <v>-120</v>
      </c>
      <c r="E59" s="81"/>
      <c r="F59" s="81"/>
      <c r="G59" s="81"/>
      <c r="H59" s="81"/>
      <c r="I59" s="81"/>
    </row>
    <row r="60" spans="1:9" s="102" customFormat="1" x14ac:dyDescent="0.2">
      <c r="A60" s="100" t="s">
        <v>122</v>
      </c>
      <c r="B60" s="101"/>
      <c r="C60" s="101"/>
      <c r="D60" s="76">
        <v>20</v>
      </c>
      <c r="E60" s="99"/>
      <c r="F60" s="99"/>
      <c r="G60" s="99"/>
      <c r="H60" s="99"/>
      <c r="I60" s="99"/>
    </row>
    <row r="61" spans="1:9" s="83" customFormat="1" x14ac:dyDescent="0.2">
      <c r="A61" s="141" t="s">
        <v>98</v>
      </c>
      <c r="B61" s="142"/>
      <c r="C61" s="80"/>
      <c r="D61" s="76">
        <v>200</v>
      </c>
      <c r="E61" s="81"/>
      <c r="F61" s="81"/>
      <c r="G61" s="81"/>
      <c r="H61" s="81"/>
      <c r="I61" s="81"/>
    </row>
    <row r="62" spans="1:9" s="83" customFormat="1" x14ac:dyDescent="0.2">
      <c r="A62" s="37" t="s">
        <v>113</v>
      </c>
      <c r="B62" s="38"/>
      <c r="C62" s="38"/>
      <c r="D62" s="39">
        <f>SUM(D55:D61)</f>
        <v>1000</v>
      </c>
      <c r="E62" s="81"/>
      <c r="F62" s="81"/>
      <c r="G62" s="81"/>
      <c r="H62" s="81"/>
      <c r="I62" s="81"/>
    </row>
    <row r="63" spans="1:9" s="83" customFormat="1" x14ac:dyDescent="0.2">
      <c r="A63" s="65" t="s">
        <v>100</v>
      </c>
      <c r="B63"/>
      <c r="C63"/>
      <c r="D63"/>
      <c r="E63" s="81"/>
      <c r="F63" s="81"/>
      <c r="G63" s="81"/>
      <c r="H63" s="81"/>
      <c r="I63" s="81"/>
    </row>
    <row r="67" s="83" customFormat="1" x14ac:dyDescent="0.2"/>
    <row r="68" s="83" customFormat="1" x14ac:dyDescent="0.2"/>
  </sheetData>
  <sheetProtection password="ED7E" sheet="1" objects="1" scenarios="1"/>
  <protectedRanges>
    <protectedRange sqref="D45" name="Område3"/>
    <protectedRange sqref="D37" name="Område2"/>
    <protectedRange sqref="D25 D27 D9:D22 D55:D61" name="Område1"/>
    <protectedRange sqref="D26" name="Område1_1"/>
    <protectedRange sqref="D23:D24" name="Område1_2"/>
  </protectedRanges>
  <mergeCells count="38">
    <mergeCell ref="A61:B61"/>
    <mergeCell ref="A55:C55"/>
    <mergeCell ref="A58:C58"/>
    <mergeCell ref="A59:C59"/>
    <mergeCell ref="A54:C54"/>
    <mergeCell ref="A2:E2"/>
    <mergeCell ref="E28:L29"/>
    <mergeCell ref="B18:C18"/>
    <mergeCell ref="B17:C17"/>
    <mergeCell ref="F10:L13"/>
    <mergeCell ref="A3:E3"/>
    <mergeCell ref="B16:C16"/>
    <mergeCell ref="B11:C11"/>
    <mergeCell ref="B12:C12"/>
    <mergeCell ref="B20:C20"/>
    <mergeCell ref="B27:C27"/>
    <mergeCell ref="B13:C13"/>
    <mergeCell ref="B14:C14"/>
    <mergeCell ref="A4:E5"/>
    <mergeCell ref="E6:M6"/>
    <mergeCell ref="B8:C8"/>
    <mergeCell ref="A50:I51"/>
    <mergeCell ref="A52:I52"/>
    <mergeCell ref="A34:I34"/>
    <mergeCell ref="E27:L27"/>
    <mergeCell ref="A33:I33"/>
    <mergeCell ref="A31:I31"/>
    <mergeCell ref="F37:L40"/>
    <mergeCell ref="B10:C10"/>
    <mergeCell ref="B9:C9"/>
    <mergeCell ref="B19:C19"/>
    <mergeCell ref="A32:I32"/>
    <mergeCell ref="B15:C15"/>
    <mergeCell ref="E26:L26"/>
    <mergeCell ref="B23:C23"/>
    <mergeCell ref="B24:C24"/>
    <mergeCell ref="B21:C21"/>
    <mergeCell ref="B22:C22"/>
  </mergeCells>
  <phoneticPr fontId="3" type="noConversion"/>
  <hyperlinks>
    <hyperlink ref="E6" r:id="rId1" display="Den digitale budget og konteringsvejledning - Arbejdsmarkedsstyrelsen"/>
    <hyperlink ref="E6:M6" r:id="rId2" display="Den digitale budget og konteringsvejledning - Styrelsen for Arbejdsmarked og Rekruttering"/>
  </hyperlinks>
  <pageMargins left="0.75" right="0.75" top="1" bottom="1" header="0" footer="0"/>
  <pageSetup paperSize="9" scale="65" fitToWidth="0" fitToHeight="0"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election activeCell="E12" sqref="E12"/>
    </sheetView>
  </sheetViews>
  <sheetFormatPr defaultRowHeight="12.75" x14ac:dyDescent="0.2"/>
  <cols>
    <col min="1" max="1" width="26.28515625" customWidth="1"/>
    <col min="2" max="2" width="22" customWidth="1"/>
    <col min="3" max="3" width="24.42578125" customWidth="1"/>
    <col min="4" max="4" width="16.5703125" customWidth="1"/>
    <col min="5" max="5" width="25.140625" customWidth="1"/>
    <col min="12" max="12" width="14.5703125" customWidth="1"/>
  </cols>
  <sheetData>
    <row r="1" spans="1:13" ht="15.75" x14ac:dyDescent="0.25">
      <c r="A1" s="1" t="s">
        <v>32</v>
      </c>
      <c r="B1" s="1"/>
      <c r="G1" s="2"/>
      <c r="H1" s="2"/>
    </row>
    <row r="2" spans="1:13" ht="15.75" x14ac:dyDescent="0.25">
      <c r="A2" s="31" t="s">
        <v>82</v>
      </c>
      <c r="B2" s="1"/>
      <c r="F2" s="2"/>
      <c r="G2" s="2"/>
      <c r="H2" s="2"/>
    </row>
    <row r="3" spans="1:13" ht="15.75" x14ac:dyDescent="0.25">
      <c r="A3" s="31" t="s">
        <v>37</v>
      </c>
      <c r="B3" s="1"/>
      <c r="F3" s="2" t="s">
        <v>0</v>
      </c>
      <c r="G3" s="2"/>
      <c r="H3" s="2"/>
    </row>
    <row r="4" spans="1:13" s="61" customFormat="1" ht="15.75" customHeight="1" x14ac:dyDescent="0.2">
      <c r="A4" s="67"/>
      <c r="B4" s="67"/>
      <c r="C4" s="67"/>
      <c r="D4" s="67"/>
      <c r="E4" s="67"/>
      <c r="F4" s="2"/>
      <c r="G4" s="2"/>
      <c r="H4" s="2"/>
    </row>
    <row r="5" spans="1:13" ht="24" customHeight="1" x14ac:dyDescent="0.3">
      <c r="A5" s="3">
        <v>2016</v>
      </c>
      <c r="E5" s="139" t="s">
        <v>35</v>
      </c>
      <c r="F5" s="139"/>
      <c r="G5" s="139"/>
      <c r="H5" s="139"/>
      <c r="I5" s="139"/>
      <c r="J5" s="139"/>
      <c r="K5" s="139"/>
      <c r="L5" s="139"/>
      <c r="M5" s="139"/>
    </row>
    <row r="6" spans="1:13" ht="24.75" customHeight="1" x14ac:dyDescent="0.25">
      <c r="A6" s="4" t="s">
        <v>1</v>
      </c>
      <c r="B6" s="5"/>
      <c r="C6" s="5"/>
      <c r="D6" s="5"/>
      <c r="E6" s="103"/>
    </row>
    <row r="7" spans="1:13" x14ac:dyDescent="0.2">
      <c r="A7" s="6" t="s">
        <v>11</v>
      </c>
      <c r="B7" s="140" t="s">
        <v>12</v>
      </c>
      <c r="C7" s="140"/>
      <c r="D7" s="7" t="s">
        <v>44</v>
      </c>
      <c r="E7" s="2"/>
    </row>
    <row r="8" spans="1:13" ht="25.5" customHeight="1" x14ac:dyDescent="0.2">
      <c r="A8" s="8" t="s">
        <v>25</v>
      </c>
      <c r="B8" s="104" t="s">
        <v>30</v>
      </c>
      <c r="C8" s="104"/>
      <c r="D8" s="76">
        <v>550000</v>
      </c>
      <c r="F8" s="116" t="s">
        <v>52</v>
      </c>
      <c r="G8" s="145"/>
      <c r="H8" s="145"/>
      <c r="I8" s="145"/>
      <c r="J8" s="145"/>
      <c r="K8" s="145"/>
      <c r="L8" s="146"/>
    </row>
    <row r="9" spans="1:13" ht="25.5" customHeight="1" x14ac:dyDescent="0.2">
      <c r="A9" s="8" t="s">
        <v>26</v>
      </c>
      <c r="B9" s="104" t="s">
        <v>85</v>
      </c>
      <c r="C9" s="104"/>
      <c r="D9" s="76">
        <v>500000</v>
      </c>
      <c r="F9" s="147"/>
      <c r="G9" s="148"/>
      <c r="H9" s="148"/>
      <c r="I9" s="148"/>
      <c r="J9" s="148"/>
      <c r="K9" s="148"/>
      <c r="L9" s="149"/>
    </row>
    <row r="10" spans="1:13" ht="25.5" customHeight="1" x14ac:dyDescent="0.2">
      <c r="A10" s="8" t="s">
        <v>27</v>
      </c>
      <c r="B10" s="104" t="s">
        <v>60</v>
      </c>
      <c r="C10" s="104"/>
      <c r="D10" s="76">
        <v>700000</v>
      </c>
      <c r="F10" s="150"/>
      <c r="G10" s="151"/>
      <c r="H10" s="151"/>
      <c r="I10" s="151"/>
      <c r="J10" s="151"/>
      <c r="K10" s="151"/>
      <c r="L10" s="152"/>
    </row>
    <row r="11" spans="1:13" ht="25.5" customHeight="1" x14ac:dyDescent="0.2">
      <c r="A11" s="8" t="s">
        <v>28</v>
      </c>
      <c r="B11" s="109" t="s">
        <v>61</v>
      </c>
      <c r="C11" s="104"/>
      <c r="D11" s="76">
        <v>2000000</v>
      </c>
      <c r="F11" s="15"/>
      <c r="G11" s="15"/>
      <c r="H11" s="15"/>
      <c r="I11" s="15"/>
      <c r="J11" s="15"/>
      <c r="K11" s="15"/>
      <c r="L11" s="15"/>
    </row>
    <row r="12" spans="1:13" ht="25.5" customHeight="1" x14ac:dyDescent="0.2">
      <c r="A12" s="8" t="s">
        <v>29</v>
      </c>
      <c r="B12" s="104" t="s">
        <v>31</v>
      </c>
      <c r="C12" s="104"/>
      <c r="D12" s="76">
        <v>1000000</v>
      </c>
      <c r="F12" s="15"/>
      <c r="G12" s="15"/>
      <c r="H12" s="15"/>
      <c r="I12" s="15"/>
      <c r="J12" s="15"/>
      <c r="K12" s="15"/>
      <c r="L12" s="15"/>
    </row>
    <row r="13" spans="1:13" s="83" customFormat="1" ht="25.5" customHeight="1" x14ac:dyDescent="0.2">
      <c r="A13" s="84" t="s">
        <v>90</v>
      </c>
      <c r="B13" s="109" t="s">
        <v>93</v>
      </c>
      <c r="C13" s="110"/>
      <c r="D13" s="76">
        <v>250000</v>
      </c>
      <c r="F13" s="15"/>
      <c r="G13" s="15"/>
      <c r="H13" s="15"/>
      <c r="I13" s="15"/>
      <c r="J13" s="15"/>
      <c r="K13" s="15"/>
      <c r="L13" s="15"/>
    </row>
    <row r="14" spans="1:13" s="79" customFormat="1" ht="25.5" customHeight="1" x14ac:dyDescent="0.2">
      <c r="A14" s="84" t="s">
        <v>81</v>
      </c>
      <c r="B14" s="109" t="s">
        <v>78</v>
      </c>
      <c r="C14" s="110"/>
      <c r="D14" s="76">
        <v>-10000</v>
      </c>
      <c r="F14" s="15"/>
      <c r="G14" s="15"/>
      <c r="H14" s="15"/>
      <c r="I14" s="15"/>
      <c r="J14" s="15"/>
      <c r="K14" s="15"/>
      <c r="L14" s="15"/>
    </row>
    <row r="15" spans="1:13" s="41" customFormat="1" ht="25.5" customHeight="1" x14ac:dyDescent="0.2">
      <c r="A15" s="32" t="s">
        <v>33</v>
      </c>
      <c r="B15" s="60" t="s">
        <v>62</v>
      </c>
      <c r="C15" s="40"/>
      <c r="D15" s="76">
        <v>-250000</v>
      </c>
      <c r="F15" s="15"/>
      <c r="G15" s="15"/>
      <c r="H15" s="15"/>
      <c r="I15" s="15"/>
      <c r="J15" s="15"/>
      <c r="K15" s="15"/>
      <c r="L15" s="15"/>
    </row>
    <row r="16" spans="1:13" s="68" customFormat="1" ht="18" customHeight="1" x14ac:dyDescent="0.2">
      <c r="A16" s="37" t="s">
        <v>74</v>
      </c>
      <c r="B16" s="38"/>
      <c r="C16" s="38"/>
      <c r="D16" s="39">
        <f>SUM(D8:D15)</f>
        <v>4740000</v>
      </c>
      <c r="E16" s="107" t="s">
        <v>75</v>
      </c>
      <c r="F16" s="108"/>
      <c r="G16" s="108"/>
      <c r="H16" s="108"/>
      <c r="I16" s="108"/>
      <c r="J16" s="108"/>
      <c r="K16" s="108"/>
      <c r="L16" s="108"/>
    </row>
    <row r="17" spans="1:12" s="59" customFormat="1" ht="25.5" customHeight="1" x14ac:dyDescent="0.2">
      <c r="A17" s="58" t="s">
        <v>39</v>
      </c>
      <c r="B17" s="136" t="s">
        <v>72</v>
      </c>
      <c r="C17" s="137"/>
      <c r="D17" s="76">
        <v>100000</v>
      </c>
      <c r="E17" s="107" t="s">
        <v>40</v>
      </c>
      <c r="F17" s="108"/>
      <c r="G17" s="108"/>
      <c r="H17" s="108"/>
      <c r="I17" s="108"/>
      <c r="J17" s="108"/>
      <c r="K17" s="108"/>
      <c r="L17" s="108"/>
    </row>
    <row r="18" spans="1:12" x14ac:dyDescent="0.2">
      <c r="A18" s="19" t="s">
        <v>118</v>
      </c>
      <c r="B18" s="20"/>
      <c r="C18" s="20"/>
      <c r="D18" s="29">
        <f>SUM(D16:D17)</f>
        <v>4840000</v>
      </c>
      <c r="E18" s="154" t="s">
        <v>58</v>
      </c>
      <c r="F18" s="154"/>
      <c r="G18" s="154"/>
      <c r="H18" s="154"/>
      <c r="I18" s="154"/>
      <c r="J18" s="154"/>
      <c r="K18" s="154"/>
      <c r="L18" s="154"/>
    </row>
    <row r="19" spans="1:12" s="46" customFormat="1" ht="19.5" customHeight="1" x14ac:dyDescent="0.2">
      <c r="A19" s="30"/>
      <c r="B19" s="51"/>
      <c r="C19" s="51"/>
      <c r="D19" s="52"/>
      <c r="E19" s="154"/>
      <c r="F19" s="154"/>
      <c r="G19" s="154"/>
      <c r="H19" s="154"/>
      <c r="I19" s="154"/>
      <c r="J19" s="154"/>
      <c r="K19" s="154"/>
      <c r="L19" s="154"/>
    </row>
    <row r="20" spans="1:12" ht="54" customHeight="1" x14ac:dyDescent="0.2">
      <c r="A20" s="114" t="s">
        <v>47</v>
      </c>
      <c r="B20" s="115"/>
      <c r="C20" s="115"/>
      <c r="D20" s="115"/>
      <c r="E20" s="115"/>
      <c r="F20" s="115"/>
      <c r="G20" s="115"/>
      <c r="H20" s="115"/>
      <c r="I20" s="115"/>
    </row>
    <row r="21" spans="1:12" s="62" customFormat="1" x14ac:dyDescent="0.2">
      <c r="A21" s="155" t="s">
        <v>69</v>
      </c>
      <c r="B21" s="155"/>
      <c r="C21" s="155"/>
      <c r="D21" s="155"/>
      <c r="E21" s="155"/>
      <c r="F21" s="155"/>
      <c r="G21" s="155"/>
      <c r="H21" s="155"/>
      <c r="I21" s="155"/>
    </row>
    <row r="22" spans="1:12" s="62" customFormat="1" x14ac:dyDescent="0.2">
      <c r="A22" s="155" t="s">
        <v>70</v>
      </c>
      <c r="B22" s="155"/>
      <c r="C22" s="155"/>
      <c r="D22" s="155"/>
      <c r="E22" s="155"/>
      <c r="F22" s="155"/>
      <c r="G22" s="155"/>
      <c r="H22" s="155"/>
      <c r="I22" s="155"/>
    </row>
    <row r="23" spans="1:12" s="53" customFormat="1" x14ac:dyDescent="0.2">
      <c r="A23" s="105" t="s">
        <v>63</v>
      </c>
      <c r="B23" s="153"/>
      <c r="C23" s="153"/>
      <c r="D23" s="153"/>
      <c r="E23" s="153"/>
      <c r="F23" s="153"/>
      <c r="G23" s="153"/>
      <c r="H23" s="153"/>
      <c r="I23" s="153"/>
    </row>
    <row r="24" spans="1:12" s="59" customFormat="1" x14ac:dyDescent="0.2">
      <c r="A24" s="105" t="s">
        <v>64</v>
      </c>
      <c r="B24" s="113"/>
      <c r="C24" s="113"/>
      <c r="D24" s="113"/>
      <c r="E24" s="113"/>
      <c r="F24" s="113"/>
      <c r="G24" s="113"/>
      <c r="H24" s="113"/>
      <c r="I24" s="113"/>
    </row>
    <row r="25" spans="1:12" ht="12" customHeight="1" x14ac:dyDescent="0.2"/>
    <row r="26" spans="1:12" x14ac:dyDescent="0.2">
      <c r="A26" s="10" t="s">
        <v>119</v>
      </c>
      <c r="B26" s="11"/>
      <c r="C26" s="11"/>
      <c r="D26" s="23"/>
    </row>
    <row r="27" spans="1:12" ht="23.25" customHeight="1" x14ac:dyDescent="0.2">
      <c r="A27" s="12"/>
      <c r="B27" s="13"/>
      <c r="C27" s="91" t="s">
        <v>104</v>
      </c>
      <c r="D27" s="77">
        <v>500</v>
      </c>
      <c r="F27" s="116" t="s">
        <v>114</v>
      </c>
      <c r="G27" s="117"/>
      <c r="H27" s="117"/>
      <c r="I27" s="117"/>
      <c r="J27" s="117"/>
      <c r="K27" s="117"/>
      <c r="L27" s="118"/>
    </row>
    <row r="28" spans="1:12" ht="21" customHeight="1" x14ac:dyDescent="0.2">
      <c r="A28" s="14"/>
      <c r="B28" s="15"/>
      <c r="C28" s="15" t="s">
        <v>4</v>
      </c>
      <c r="D28" s="24">
        <v>9745</v>
      </c>
      <c r="F28" s="119"/>
      <c r="G28" s="120"/>
      <c r="H28" s="120"/>
      <c r="I28" s="120"/>
      <c r="J28" s="120"/>
      <c r="K28" s="120"/>
      <c r="L28" s="121"/>
    </row>
    <row r="29" spans="1:12" ht="20.25" customHeight="1" x14ac:dyDescent="0.2">
      <c r="A29" s="14"/>
      <c r="B29" s="15"/>
      <c r="C29" s="15" t="s">
        <v>5</v>
      </c>
      <c r="D29" s="25">
        <f>D28*D27</f>
        <v>4872500</v>
      </c>
      <c r="F29" s="119"/>
      <c r="G29" s="120"/>
      <c r="H29" s="120"/>
      <c r="I29" s="120"/>
      <c r="J29" s="120"/>
      <c r="K29" s="120"/>
      <c r="L29" s="121"/>
    </row>
    <row r="30" spans="1:12" ht="21.75" customHeight="1" x14ac:dyDescent="0.2">
      <c r="A30" s="16"/>
      <c r="B30" s="17"/>
      <c r="C30" s="17" t="s">
        <v>6</v>
      </c>
      <c r="D30" s="26">
        <f>D29/2</f>
        <v>2436250</v>
      </c>
      <c r="F30" s="156"/>
      <c r="G30" s="157"/>
      <c r="H30" s="157"/>
      <c r="I30" s="157"/>
      <c r="J30" s="157"/>
      <c r="K30" s="157"/>
      <c r="L30" s="158"/>
    </row>
    <row r="31" spans="1:12" s="68" customFormat="1" ht="12.75" customHeight="1" x14ac:dyDescent="0.2">
      <c r="A31" s="73" t="s">
        <v>76</v>
      </c>
      <c r="B31" s="74"/>
      <c r="C31" s="74"/>
      <c r="D31" s="75">
        <f>IF((D18)&gt;=D29,(D29),(D18))</f>
        <v>4840000</v>
      </c>
      <c r="F31" s="69"/>
      <c r="G31" s="69"/>
      <c r="H31" s="69"/>
      <c r="I31" s="69"/>
      <c r="J31" s="69"/>
      <c r="K31" s="69"/>
      <c r="L31" s="69"/>
    </row>
    <row r="32" spans="1:12" x14ac:dyDescent="0.2">
      <c r="A32" s="9" t="s">
        <v>54</v>
      </c>
      <c r="B32" s="18"/>
      <c r="C32" s="18"/>
      <c r="D32" s="27">
        <f>IF((D18-D35)&gt;=D29,(D29),(D18-D35))</f>
        <v>4840000</v>
      </c>
      <c r="E32" s="2" t="s">
        <v>13</v>
      </c>
      <c r="F32" s="2"/>
      <c r="G32" s="2"/>
      <c r="H32" s="2"/>
    </row>
    <row r="33" spans="1:5" x14ac:dyDescent="0.2">
      <c r="A33" s="9" t="s">
        <v>59</v>
      </c>
      <c r="B33" s="18"/>
      <c r="C33" s="18"/>
      <c r="D33" s="27">
        <f>D34+D35</f>
        <v>0</v>
      </c>
      <c r="E33" s="2" t="s">
        <v>9</v>
      </c>
    </row>
    <row r="34" spans="1:5" s="42" customFormat="1" x14ac:dyDescent="0.2">
      <c r="A34" s="47" t="s">
        <v>65</v>
      </c>
      <c r="B34" s="18"/>
      <c r="C34" s="18"/>
      <c r="D34" s="48">
        <f>D18-D31</f>
        <v>0</v>
      </c>
      <c r="E34" s="2"/>
    </row>
    <row r="35" spans="1:5" s="42" customFormat="1" x14ac:dyDescent="0.2">
      <c r="A35" s="49" t="s">
        <v>66</v>
      </c>
      <c r="B35" s="50"/>
      <c r="C35" s="50"/>
      <c r="D35" s="78">
        <v>0</v>
      </c>
      <c r="E35" s="2"/>
    </row>
    <row r="36" spans="1:5" x14ac:dyDescent="0.2">
      <c r="A36" s="9" t="s">
        <v>7</v>
      </c>
      <c r="B36" s="18"/>
      <c r="C36" s="18"/>
      <c r="D36" s="27">
        <f>IF((D18-D35)/2&lt;=D30,(D18-D35)/2,D30)</f>
        <v>2420000</v>
      </c>
      <c r="E36" s="2" t="s">
        <v>8</v>
      </c>
    </row>
    <row r="37" spans="1:5" x14ac:dyDescent="0.2">
      <c r="A37" s="19" t="s">
        <v>10</v>
      </c>
      <c r="B37" s="20"/>
      <c r="C37" s="21"/>
      <c r="D37" s="22">
        <f>D36/D18</f>
        <v>0.5</v>
      </c>
      <c r="E37" s="30"/>
    </row>
    <row r="39" spans="1:5" x14ac:dyDescent="0.2">
      <c r="A39" s="66" t="s">
        <v>67</v>
      </c>
      <c r="D39" s="2"/>
    </row>
    <row r="40" spans="1:5" s="83" customFormat="1" x14ac:dyDescent="0.2">
      <c r="A40" s="66" t="s">
        <v>68</v>
      </c>
      <c r="D40" s="2"/>
    </row>
    <row r="41" spans="1:5" s="83" customFormat="1" x14ac:dyDescent="0.2">
      <c r="A41" s="66"/>
      <c r="D41" s="2"/>
    </row>
    <row r="42" spans="1:5" s="83" customFormat="1" x14ac:dyDescent="0.2">
      <c r="A42" s="143" t="s">
        <v>111</v>
      </c>
      <c r="B42" s="144"/>
      <c r="C42" s="144"/>
      <c r="D42" s="90" t="s">
        <v>95</v>
      </c>
    </row>
    <row r="43" spans="1:5" s="83" customFormat="1" x14ac:dyDescent="0.2">
      <c r="A43" s="141" t="s">
        <v>105</v>
      </c>
      <c r="B43" s="159"/>
      <c r="C43" s="159"/>
      <c r="D43" s="76">
        <v>45</v>
      </c>
    </row>
    <row r="44" spans="1:5" s="83" customFormat="1" x14ac:dyDescent="0.2">
      <c r="A44" s="141" t="s">
        <v>106</v>
      </c>
      <c r="B44" s="159"/>
      <c r="C44" s="159"/>
      <c r="D44" s="76">
        <v>5</v>
      </c>
    </row>
    <row r="45" spans="1:5" s="83" customFormat="1" x14ac:dyDescent="0.2">
      <c r="A45" s="141" t="s">
        <v>109</v>
      </c>
      <c r="B45" s="159"/>
      <c r="C45" s="159"/>
      <c r="D45" s="76">
        <v>350</v>
      </c>
    </row>
    <row r="46" spans="1:5" s="83" customFormat="1" x14ac:dyDescent="0.2">
      <c r="A46" s="160" t="s">
        <v>107</v>
      </c>
      <c r="B46" s="161"/>
      <c r="C46" s="161"/>
      <c r="D46" s="76">
        <v>100</v>
      </c>
    </row>
    <row r="47" spans="1:5" s="83" customFormat="1" x14ac:dyDescent="0.2">
      <c r="A47" s="37" t="s">
        <v>110</v>
      </c>
      <c r="B47" s="38"/>
      <c r="C47" s="38"/>
      <c r="D47" s="39">
        <f>SUM(D43:D46)</f>
        <v>500</v>
      </c>
    </row>
    <row r="48" spans="1:5" s="83" customFormat="1" x14ac:dyDescent="0.2">
      <c r="A48" s="65" t="s">
        <v>103</v>
      </c>
    </row>
  </sheetData>
  <sheetProtection password="ED7E" sheet="1" objects="1" scenarios="1"/>
  <protectedRanges>
    <protectedRange sqref="D35" name="Område3"/>
    <protectedRange sqref="D27" name="Område2"/>
    <protectedRange sqref="D8:D13 D17 D15" name="Område1"/>
    <protectedRange sqref="D16" name="Område1_1"/>
    <protectedRange sqref="D14" name="Område1_2"/>
    <protectedRange sqref="D43:D46" name="Område1_3"/>
  </protectedRanges>
  <mergeCells count="26">
    <mergeCell ref="A43:C43"/>
    <mergeCell ref="A46:C46"/>
    <mergeCell ref="A44:C44"/>
    <mergeCell ref="A45:C45"/>
    <mergeCell ref="A42:C42"/>
    <mergeCell ref="A22:I22"/>
    <mergeCell ref="F30:L30"/>
    <mergeCell ref="E16:L16"/>
    <mergeCell ref="E17:L17"/>
    <mergeCell ref="B13:C13"/>
    <mergeCell ref="E5:M5"/>
    <mergeCell ref="A20:I20"/>
    <mergeCell ref="F27:L29"/>
    <mergeCell ref="B7:C7"/>
    <mergeCell ref="B8:C8"/>
    <mergeCell ref="B9:C9"/>
    <mergeCell ref="F8:L10"/>
    <mergeCell ref="B10:C10"/>
    <mergeCell ref="A23:I23"/>
    <mergeCell ref="B11:C11"/>
    <mergeCell ref="B12:C12"/>
    <mergeCell ref="E18:L19"/>
    <mergeCell ref="B17:C17"/>
    <mergeCell ref="B14:C14"/>
    <mergeCell ref="A24:I24"/>
    <mergeCell ref="A21:I21"/>
  </mergeCells>
  <phoneticPr fontId="3" type="noConversion"/>
  <hyperlinks>
    <hyperlink ref="E5" r:id="rId1" display="Den digitale budget og konteringsvejledning - Arbejdsmarkedsstyrelsen"/>
    <hyperlink ref="E5:M5" r:id="rId2" display="Den digitale budget og konteringsvejledning - Styrelsen for Arbejdsmarked og Rekruttering"/>
  </hyperlinks>
  <pageMargins left="0.75" right="0.75" top="1" bottom="1" header="0" footer="0"/>
  <pageSetup paperSize="9" scale="60" fitToWidth="0" fitToHeight="0"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Ledighedsrelaterede udgifter</vt:lpstr>
      <vt:lpstr>Øvrige udgifter</vt:lpstr>
      <vt:lpstr>'Ledighedsrelaterede udgifter'!Udskriftsområde</vt:lpstr>
      <vt:lpstr>'Øvrige udgifter'!Udskriftsområde</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iben</dc:creator>
  <cp:lastModifiedBy>Anita Jørgensen</cp:lastModifiedBy>
  <cp:lastPrinted>2016-02-03T17:54:36Z</cp:lastPrinted>
  <dcterms:created xsi:type="dcterms:W3CDTF">2013-01-08T11:06:40Z</dcterms:created>
  <dcterms:modified xsi:type="dcterms:W3CDTF">2017-01-23T11:50:30Z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